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7\"/>
    </mc:Choice>
  </mc:AlternateContent>
  <bookViews>
    <workbookView xWindow="0" yWindow="0" windowWidth="23040" windowHeight="9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2" i="1" l="1"/>
  <c r="AC72" i="1"/>
  <c r="AD72" i="1" s="1"/>
  <c r="AA123" i="1" l="1"/>
  <c r="AA116" i="1" l="1"/>
  <c r="AA115" i="1" s="1"/>
  <c r="AA17" i="1" s="1"/>
  <c r="AA37" i="1"/>
  <c r="AA73" i="1" l="1"/>
  <c r="AA41" i="1"/>
  <c r="AA133" i="1"/>
  <c r="AA89" i="1"/>
  <c r="AA52" i="1"/>
  <c r="AA75" i="1"/>
  <c r="AA42" i="1"/>
  <c r="AA26" i="1"/>
  <c r="AA25" i="1" s="1"/>
  <c r="AA70" i="1"/>
  <c r="AD50" i="1"/>
  <c r="AB144" i="1" l="1"/>
  <c r="AC144" i="1"/>
  <c r="AA144" i="1"/>
  <c r="AA72" i="1" l="1"/>
  <c r="AB105" i="1"/>
  <c r="AB107" i="1" s="1"/>
  <c r="AC105" i="1"/>
  <c r="AC107" i="1" s="1"/>
  <c r="AA105" i="1"/>
  <c r="AA107" i="1" s="1"/>
  <c r="AB99" i="1" l="1"/>
  <c r="AC99" i="1"/>
  <c r="AA99" i="1"/>
  <c r="AD47" i="1" l="1"/>
  <c r="AB116" i="1" l="1"/>
  <c r="AD87" i="1" l="1"/>
  <c r="AB133" i="1" l="1"/>
  <c r="AB115" i="1" s="1"/>
  <c r="AD48" i="1" l="1"/>
  <c r="AD70" i="1" l="1"/>
  <c r="AA53" i="1"/>
  <c r="AC89" i="1" l="1"/>
  <c r="AB89" i="1"/>
  <c r="AD98" i="1"/>
  <c r="AD110" i="1"/>
  <c r="AD100" i="1"/>
  <c r="AD114" i="1"/>
  <c r="AD112" i="1"/>
  <c r="AD111" i="1"/>
  <c r="AA102" i="1"/>
  <c r="AD144" i="1"/>
  <c r="AD99" i="1"/>
  <c r="AC116" i="1"/>
  <c r="AD131" i="1"/>
  <c r="AD130" i="1"/>
  <c r="AD129" i="1"/>
  <c r="AC133" i="1"/>
  <c r="AB75" i="1"/>
  <c r="AC75" i="1"/>
  <c r="AD147" i="1"/>
  <c r="AC146" i="1"/>
  <c r="AC145" i="1" s="1"/>
  <c r="AB146" i="1"/>
  <c r="AB145" i="1" s="1"/>
  <c r="AA146" i="1"/>
  <c r="AA145" i="1" s="1"/>
  <c r="AD143" i="1"/>
  <c r="AD141" i="1"/>
  <c r="AD140" i="1"/>
  <c r="AD139" i="1"/>
  <c r="AD138" i="1"/>
  <c r="AD137" i="1"/>
  <c r="AD134" i="1"/>
  <c r="AD128" i="1"/>
  <c r="AD126" i="1"/>
  <c r="AD123" i="1"/>
  <c r="AD122" i="1"/>
  <c r="AD121" i="1"/>
  <c r="AD119" i="1"/>
  <c r="AD118" i="1"/>
  <c r="AD117" i="1"/>
  <c r="AD107" i="1"/>
  <c r="AD105" i="1"/>
  <c r="AD104" i="1"/>
  <c r="AC102" i="1"/>
  <c r="AB102" i="1"/>
  <c r="AD96" i="1"/>
  <c r="AD95" i="1"/>
  <c r="AD94" i="1"/>
  <c r="AD92" i="1"/>
  <c r="AD91" i="1"/>
  <c r="AD90" i="1"/>
  <c r="AD84" i="1"/>
  <c r="AD83" i="1"/>
  <c r="AD82" i="1"/>
  <c r="AD81" i="1"/>
  <c r="AD80" i="1"/>
  <c r="AD79" i="1"/>
  <c r="AD77" i="1"/>
  <c r="AD76" i="1"/>
  <c r="AD74" i="1"/>
  <c r="AD69" i="1"/>
  <c r="AD68" i="1"/>
  <c r="AD67" i="1"/>
  <c r="AD66" i="1"/>
  <c r="AD65" i="1"/>
  <c r="AD63" i="1"/>
  <c r="AD62" i="1"/>
  <c r="AD61" i="1"/>
  <c r="AD59" i="1"/>
  <c r="AD58" i="1"/>
  <c r="AD57" i="1"/>
  <c r="AD56" i="1"/>
  <c r="AD55" i="1"/>
  <c r="AD54" i="1"/>
  <c r="AC53" i="1"/>
  <c r="AB53" i="1"/>
  <c r="AD46" i="1"/>
  <c r="AD45" i="1"/>
  <c r="AD44" i="1"/>
  <c r="AC42" i="1"/>
  <c r="AC43" i="1" s="1"/>
  <c r="AD43" i="1" s="1"/>
  <c r="AB42" i="1"/>
  <c r="AB43" i="1" s="1"/>
  <c r="AD39" i="1"/>
  <c r="AD37" i="1"/>
  <c r="AD36" i="1"/>
  <c r="AD35" i="1"/>
  <c r="AD34" i="1"/>
  <c r="AD32" i="1"/>
  <c r="AD31" i="1"/>
  <c r="AD30" i="1"/>
  <c r="AD29" i="1"/>
  <c r="AD28" i="1"/>
  <c r="AD27" i="1"/>
  <c r="AC26" i="1"/>
  <c r="AC25" i="1" s="1"/>
  <c r="AB26" i="1"/>
  <c r="AB25" i="1" s="1"/>
  <c r="AD24" i="1"/>
  <c r="AD23" i="1"/>
  <c r="AD22" i="1"/>
  <c r="AD21" i="1"/>
  <c r="AD20" i="1"/>
  <c r="AD19" i="1"/>
  <c r="AD108" i="1"/>
  <c r="AB103" i="1" l="1"/>
  <c r="AA103" i="1"/>
  <c r="AA43" i="1"/>
  <c r="AC103" i="1"/>
  <c r="AD103" i="1" s="1"/>
  <c r="AB52" i="1"/>
  <c r="AD53" i="1"/>
  <c r="AD146" i="1"/>
  <c r="AC52" i="1"/>
  <c r="AD102" i="1"/>
  <c r="AC115" i="1"/>
  <c r="AD75" i="1"/>
  <c r="AD42" i="1"/>
  <c r="AD26" i="1"/>
  <c r="AD145" i="1"/>
  <c r="AD116" i="1"/>
  <c r="AD89" i="1"/>
  <c r="AD133" i="1"/>
  <c r="AD52" i="1" l="1"/>
  <c r="AD115" i="1"/>
  <c r="AC17" i="1"/>
  <c r="AB17" i="1"/>
  <c r="AD25" i="1"/>
  <c r="AA38" i="1"/>
  <c r="AC142" i="1" l="1"/>
  <c r="AD142" i="1" s="1"/>
  <c r="AC132" i="1"/>
  <c r="AD132" i="1" s="1"/>
  <c r="AC125" i="1"/>
  <c r="AD125" i="1" s="1"/>
  <c r="AC135" i="1"/>
  <c r="AD135" i="1" s="1"/>
  <c r="AC124" i="1"/>
  <c r="AD124" i="1" s="1"/>
  <c r="AC88" i="1"/>
  <c r="AD88" i="1" s="1"/>
  <c r="AC73" i="1"/>
  <c r="AD73" i="1" s="1"/>
  <c r="AC97" i="1"/>
  <c r="AD97" i="1" s="1"/>
  <c r="AC71" i="1"/>
  <c r="AD71" i="1" s="1"/>
  <c r="AC40" i="1"/>
  <c r="AD40" i="1" s="1"/>
  <c r="AC41" i="1"/>
  <c r="AD41" i="1" s="1"/>
  <c r="AC38" i="1"/>
  <c r="AD38" i="1" s="1"/>
  <c r="AA135" i="1"/>
  <c r="AA125" i="1"/>
  <c r="AA142" i="1"/>
  <c r="AA132" i="1"/>
  <c r="AA124" i="1"/>
  <c r="AA97" i="1"/>
  <c r="AA88" i="1"/>
  <c r="AA71" i="1"/>
  <c r="AA40" i="1"/>
  <c r="AB135" i="1"/>
  <c r="AB142" i="1"/>
  <c r="AB132" i="1"/>
  <c r="AB125" i="1"/>
  <c r="AB124" i="1"/>
  <c r="AB97" i="1"/>
  <c r="AB88" i="1"/>
  <c r="AB73" i="1"/>
  <c r="AB71" i="1"/>
  <c r="AB41" i="1"/>
  <c r="AB40" i="1"/>
  <c r="AB38" i="1"/>
  <c r="AD17" i="1"/>
</calcChain>
</file>

<file path=xl/sharedStrings.xml><?xml version="1.0" encoding="utf-8"?>
<sst xmlns="http://schemas.openxmlformats.org/spreadsheetml/2006/main" count="287" uniqueCount="158">
  <si>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</si>
  <si>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</si>
  <si>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</si>
  <si>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</si>
  <si>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</si>
  <si>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</si>
  <si>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</si>
  <si>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</si>
  <si>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</si>
  <si>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</si>
  <si>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</si>
  <si>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</si>
  <si>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</si>
  <si>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</si>
  <si>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</si>
  <si>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</si>
  <si>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</si>
  <si>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</si>
  <si>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</si>
  <si>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</si>
  <si>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</si>
  <si>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</si>
  <si>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</si>
  <si>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</si>
  <si>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</si>
  <si>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</si>
  <si>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</si>
  <si>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</si>
  <si>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</si>
  <si>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</si>
  <si>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</si>
  <si>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</si>
  <si>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</si>
  <si>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</si>
  <si>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</si>
  <si>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</si>
  <si>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</si>
  <si>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</si>
  <si>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</si>
  <si>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</si>
  <si>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</si>
  <si>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</si>
  <si>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</si>
  <si>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</si>
  <si>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</si>
  <si>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</si>
  <si>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</si>
  <si>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</si>
  <si>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</si>
  <si>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</si>
  <si>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</si>
  <si>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</si>
  <si>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</si>
  <si>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</si>
  <si>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</si>
  <si>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</si>
  <si>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</si>
  <si>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</si>
  <si>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</si>
  <si>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</si>
  <si>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</si>
  <si>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</si>
  <si>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</si>
  <si>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</si>
  <si>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</si>
  <si>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</si>
  <si>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</si>
  <si>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</si>
  <si>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</si>
  <si>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</si>
  <si>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</si>
  <si>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</si>
  <si>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</si>
  <si>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</si>
  <si>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</si>
  <si>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</si>
  <si>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</si>
  <si>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</si>
  <si>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</si>
  <si>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</si>
  <si>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</si>
  <si>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</si>
  <si>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</si>
  <si>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</si>
  <si>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</si>
  <si>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</si>
  <si>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</si>
  <si>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</si>
  <si>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</si>
  <si>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</si>
  <si>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</si>
  <si>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</si>
  <si>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</si>
  <si>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</si>
  <si>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</si>
  <si>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</si>
  <si>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</si>
  <si>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</si>
  <si>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</si>
  <si>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</si>
  <si>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</si>
  <si>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</si>
  <si>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</si>
  <si>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</si>
  <si>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</si>
  <si>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</si>
  <si>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</si>
  <si>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</si>
  <si>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</si>
  <si>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</si>
  <si>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</si>
  <si>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</si>
  <si>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</si>
  <si>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</si>
  <si>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</si>
  <si>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</si>
  <si>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</si>
  <si>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</si>
  <si>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</si>
  <si>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</si>
  <si>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</si>
  <si>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</si>
  <si>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</si>
  <si>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детские спортивные комплексы, от общего числа дошкольных образовательных  учреждений ЗАТО Озерный» 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</si>
  <si>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</si>
  <si>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</si>
  <si>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</si>
  <si>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</si>
  <si>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</si>
  <si>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</si>
  <si>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</si>
  <si>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</si>
  <si>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</si>
  <si>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</si>
  <si>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</si>
  <si>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</si>
  <si>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</si>
  <si>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</si>
  <si>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</si>
  <si>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</si>
  <si>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</si>
  <si>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</si>
  <si>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</si>
  <si>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</si>
  <si>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</si>
  <si>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</si>
  <si>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</si>
  <si>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</si>
  <si>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</si>
  <si>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</si>
  <si>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</si>
  <si>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</si>
  <si>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</si>
  <si>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</si>
  <si>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детские спортивные комплексы,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</si>
  <si>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2.003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</si>
  <si>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2.004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</si>
  <si>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01.07.2021 №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</si>
</sst>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56"/>
  <sheetViews>
    <sheetView tabSelected="1" zoomScale="80" zoomScaleNormal="80" zoomScaleSheetLayoutView="30" workbookViewId="0">
      <selection activeCell="Y51" sqref="Y51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89" t="s">
        <v>157</v>
      </c>
      <c r="AA2" s="89"/>
      <c r="AB2" s="89"/>
      <c r="AC2" s="89"/>
      <c r="AD2" s="89"/>
      <c r="AE2" s="89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29"/>
      <c r="AD6" s="29"/>
      <c r="AE6" s="29"/>
      <c r="AF6" s="4"/>
      <c r="AG6" s="4"/>
      <c r="AH6" s="4"/>
    </row>
    <row r="7" spans="1:34" s="1" customFormat="1" ht="15.6" x14ac:dyDescent="0.3">
      <c r="A7" s="90" t="s">
        <v>133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1" t="s">
        <v>134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1" t="s">
        <v>135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36"/>
      <c r="AD13" s="36"/>
      <c r="AE13" s="36"/>
      <c r="AF13" s="6"/>
      <c r="AG13" s="6"/>
      <c r="AH13" s="6"/>
    </row>
    <row r="14" spans="1:34" ht="40.5" customHeight="1" x14ac:dyDescent="0.3">
      <c r="A14" s="86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92" t="s">
        <v>5</v>
      </c>
      <c r="S14" s="93"/>
      <c r="T14" s="93"/>
      <c r="U14" s="93"/>
      <c r="V14" s="93"/>
      <c r="W14" s="93"/>
      <c r="X14" s="94"/>
      <c r="Y14" s="98" t="s">
        <v>6</v>
      </c>
      <c r="Z14" s="98" t="s">
        <v>7</v>
      </c>
      <c r="AA14" s="100" t="s">
        <v>8</v>
      </c>
      <c r="AB14" s="101"/>
      <c r="AC14" s="102"/>
      <c r="AD14" s="86" t="s">
        <v>9</v>
      </c>
      <c r="AE14" s="88"/>
    </row>
    <row r="15" spans="1:34" ht="60" customHeight="1" x14ac:dyDescent="0.3">
      <c r="A15" s="86" t="s">
        <v>10</v>
      </c>
      <c r="B15" s="87"/>
      <c r="C15" s="88"/>
      <c r="D15" s="86" t="s">
        <v>11</v>
      </c>
      <c r="E15" s="88"/>
      <c r="F15" s="86" t="s">
        <v>12</v>
      </c>
      <c r="G15" s="88"/>
      <c r="H15" s="86" t="s">
        <v>13</v>
      </c>
      <c r="I15" s="87"/>
      <c r="J15" s="87"/>
      <c r="K15" s="87"/>
      <c r="L15" s="87"/>
      <c r="M15" s="87"/>
      <c r="N15" s="87"/>
      <c r="O15" s="87"/>
      <c r="P15" s="87"/>
      <c r="Q15" s="88"/>
      <c r="R15" s="95"/>
      <c r="S15" s="96"/>
      <c r="T15" s="96"/>
      <c r="U15" s="96"/>
      <c r="V15" s="96"/>
      <c r="W15" s="96"/>
      <c r="X15" s="97"/>
      <c r="Y15" s="99"/>
      <c r="Z15" s="99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136</v>
      </c>
      <c r="Z17" s="51" t="s">
        <v>16</v>
      </c>
      <c r="AA17" s="52">
        <f>AA25+AA52+AA115+AA145</f>
        <v>232470.62500000003</v>
      </c>
      <c r="AB17" s="52">
        <f>AB25+AB52+AB115+AB145</f>
        <v>201301.60000000003</v>
      </c>
      <c r="AC17" s="52">
        <f>AC25+AC52+AC115+AC145</f>
        <v>196458.40000000002</v>
      </c>
      <c r="AD17" s="52">
        <f>AA17+AB17+AC17</f>
        <v>630230.62500000012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AA26+AA42+AA48+AA50</f>
        <v>104797.68</v>
      </c>
      <c r="AB25" s="52">
        <f t="shared" ref="AB25:AC25" si="1">AB26+AB42+AB48+AB50</f>
        <v>79172.800000000003</v>
      </c>
      <c r="AC25" s="52">
        <f t="shared" si="1"/>
        <v>75131.7</v>
      </c>
      <c r="AD25" s="52">
        <f t="shared" ref="AD25:AD89" si="2">AA25+AB25+AC25</f>
        <v>259102.18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f>AA37</f>
        <v>61626.68</v>
      </c>
      <c r="AB26" s="19">
        <f t="shared" ref="AB26:AC26" si="3">AB37</f>
        <v>36501.800000000003</v>
      </c>
      <c r="AC26" s="19">
        <f t="shared" si="3"/>
        <v>32460.7</v>
      </c>
      <c r="AD26" s="19">
        <f t="shared" si="2"/>
        <v>130589.18000000001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4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4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4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4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4"/>
        <v>95</v>
      </c>
      <c r="AE32" s="20">
        <v>2023</v>
      </c>
    </row>
    <row r="33" spans="1:132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132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4"/>
        <v>26</v>
      </c>
      <c r="AE34" s="20">
        <v>2023</v>
      </c>
    </row>
    <row r="35" spans="1:132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4"/>
        <v>100</v>
      </c>
      <c r="AE35" s="20">
        <v>2023</v>
      </c>
    </row>
    <row r="36" spans="1:132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4"/>
        <v>100</v>
      </c>
      <c r="AE36" s="20">
        <v>2023</v>
      </c>
    </row>
    <row r="37" spans="1:132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f>47828.08+898+4748+663.1+347.6+1943.2+5199.8-1.1</f>
        <v>61626.68</v>
      </c>
      <c r="AB37" s="19">
        <v>36501.800000000003</v>
      </c>
      <c r="AC37" s="19">
        <v>32460.7</v>
      </c>
      <c r="AD37" s="19">
        <f t="shared" si="2"/>
        <v>130589.18000000001</v>
      </c>
      <c r="AE37" s="20">
        <v>2023</v>
      </c>
    </row>
    <row r="38" spans="1:132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137</v>
      </c>
      <c r="Z38" s="17" t="s">
        <v>17</v>
      </c>
      <c r="AA38" s="59">
        <f>AA37/AA17*100</f>
        <v>26.509448236739587</v>
      </c>
      <c r="AB38" s="59">
        <f t="shared" ref="AB38:AC38" si="5">AB37/AB17*100</f>
        <v>18.132891144432033</v>
      </c>
      <c r="AC38" s="59">
        <f t="shared" si="5"/>
        <v>16.522938189458937</v>
      </c>
      <c r="AD38" s="10">
        <f>AC38</f>
        <v>16.522938189458937</v>
      </c>
      <c r="AE38" s="20">
        <v>2023</v>
      </c>
    </row>
    <row r="39" spans="1:132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6">AC39</f>
        <v>27.175329999999999</v>
      </c>
      <c r="AE39" s="20">
        <v>2023</v>
      </c>
    </row>
    <row r="40" spans="1:132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138</v>
      </c>
      <c r="Z40" s="38" t="s">
        <v>17</v>
      </c>
      <c r="AA40" s="59">
        <f>6900/AA17*100</f>
        <v>2.9681169395057974</v>
      </c>
      <c r="AB40" s="10">
        <f>2900/AB17*100</f>
        <v>1.4406244162987276</v>
      </c>
      <c r="AC40" s="10">
        <f>2900/AC17*100</f>
        <v>1.4761394778741961</v>
      </c>
      <c r="AD40" s="10">
        <f t="shared" si="6"/>
        <v>1.4761394778741961</v>
      </c>
      <c r="AE40" s="20">
        <v>2023</v>
      </c>
    </row>
    <row r="41" spans="1:132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139</v>
      </c>
      <c r="Z41" s="38" t="s">
        <v>17</v>
      </c>
      <c r="AA41" s="59">
        <f>29014/AA17*100</f>
        <v>12.480716649684233</v>
      </c>
      <c r="AB41" s="10">
        <f>18979.6/AB17*100</f>
        <v>9.4284397143390795</v>
      </c>
      <c r="AC41" s="10">
        <f>17081.7/AC17*100</f>
        <v>8.6948178342081572</v>
      </c>
      <c r="AD41" s="10">
        <f t="shared" si="6"/>
        <v>8.6948178342081572</v>
      </c>
      <c r="AE41" s="20">
        <v>2023</v>
      </c>
    </row>
    <row r="42" spans="1:132" ht="46.5" customHeight="1" x14ac:dyDescent="0.3">
      <c r="A42" s="9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43" t="s">
        <v>45</v>
      </c>
      <c r="Z42" s="38" t="s">
        <v>16</v>
      </c>
      <c r="AA42" s="19">
        <f>AA44+AA46</f>
        <v>42671</v>
      </c>
      <c r="AB42" s="19">
        <f t="shared" ref="AB42:AC42" si="7">AB44+AB46</f>
        <v>42671</v>
      </c>
      <c r="AC42" s="19">
        <f t="shared" si="7"/>
        <v>42671</v>
      </c>
      <c r="AD42" s="19">
        <f t="shared" si="2"/>
        <v>128013</v>
      </c>
      <c r="AE42" s="20">
        <v>2023</v>
      </c>
    </row>
    <row r="43" spans="1:132" ht="48" customHeight="1" x14ac:dyDescent="0.3">
      <c r="A43" s="9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41" t="s">
        <v>46</v>
      </c>
      <c r="Z43" s="38" t="s">
        <v>17</v>
      </c>
      <c r="AA43" s="59">
        <f>AA42/(AA42+AA102+AA108)*100</f>
        <v>36.501326745512927</v>
      </c>
      <c r="AB43" s="59">
        <f t="shared" ref="AB43:AC43" si="8">AB42/(AB42+AB102+AB108)*100</f>
        <v>36.501326745512927</v>
      </c>
      <c r="AC43" s="59">
        <f t="shared" si="8"/>
        <v>36.501326745512927</v>
      </c>
      <c r="AD43" s="10">
        <f>AC43</f>
        <v>36.501326745512927</v>
      </c>
      <c r="AE43" s="20">
        <v>2023</v>
      </c>
    </row>
    <row r="44" spans="1:132" ht="50.25" customHeight="1" x14ac:dyDescent="0.3">
      <c r="A44" s="9">
        <v>0</v>
      </c>
      <c r="B44" s="9">
        <v>4</v>
      </c>
      <c r="C44" s="9">
        <v>7</v>
      </c>
      <c r="D44" s="9">
        <v>1</v>
      </c>
      <c r="E44" s="9">
        <v>0</v>
      </c>
      <c r="F44" s="9">
        <v>0</v>
      </c>
      <c r="G44" s="9">
        <v>4</v>
      </c>
      <c r="H44" s="9">
        <v>0</v>
      </c>
      <c r="I44" s="9">
        <v>1</v>
      </c>
      <c r="J44" s="9">
        <v>1</v>
      </c>
      <c r="K44" s="9">
        <v>0</v>
      </c>
      <c r="L44" s="9">
        <v>2</v>
      </c>
      <c r="M44" s="9">
        <v>1</v>
      </c>
      <c r="N44" s="9">
        <v>0</v>
      </c>
      <c r="O44" s="9">
        <v>5</v>
      </c>
      <c r="P44" s="9">
        <v>0</v>
      </c>
      <c r="Q44" s="9">
        <v>0</v>
      </c>
      <c r="R44" s="8"/>
      <c r="S44" s="8"/>
      <c r="T44" s="8"/>
      <c r="U44" s="8"/>
      <c r="V44" s="8"/>
      <c r="W44" s="8"/>
      <c r="X44" s="8"/>
      <c r="Y44" s="39" t="s">
        <v>47</v>
      </c>
      <c r="Z44" s="38" t="s">
        <v>16</v>
      </c>
      <c r="AA44" s="19">
        <v>4103.7</v>
      </c>
      <c r="AB44" s="19">
        <v>4103.7</v>
      </c>
      <c r="AC44" s="19">
        <v>4103.7</v>
      </c>
      <c r="AD44" s="19">
        <f t="shared" si="2"/>
        <v>12311.099999999999</v>
      </c>
      <c r="AE44" s="20">
        <v>2023</v>
      </c>
    </row>
    <row r="45" spans="1:132" ht="30.75" customHeight="1" x14ac:dyDescent="0.3">
      <c r="A45" s="9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9" t="s">
        <v>48</v>
      </c>
      <c r="Z45" s="38" t="s">
        <v>17</v>
      </c>
      <c r="AA45" s="59">
        <v>20.8</v>
      </c>
      <c r="AB45" s="10">
        <v>20.8</v>
      </c>
      <c r="AC45" s="10">
        <v>20.8</v>
      </c>
      <c r="AD45" s="10">
        <f>AC45</f>
        <v>20.8</v>
      </c>
      <c r="AE45" s="20">
        <v>2023</v>
      </c>
    </row>
    <row r="46" spans="1:132" ht="48" customHeight="1" x14ac:dyDescent="0.3">
      <c r="A46" s="9">
        <v>0</v>
      </c>
      <c r="B46" s="9">
        <v>4</v>
      </c>
      <c r="C46" s="9">
        <v>7</v>
      </c>
      <c r="D46" s="9">
        <v>0</v>
      </c>
      <c r="E46" s="9">
        <v>7</v>
      </c>
      <c r="F46" s="9">
        <v>0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2</v>
      </c>
      <c r="M46" s="9">
        <v>1</v>
      </c>
      <c r="N46" s="9">
        <v>0</v>
      </c>
      <c r="O46" s="9">
        <v>7</v>
      </c>
      <c r="P46" s="9">
        <v>4</v>
      </c>
      <c r="Q46" s="9">
        <v>0</v>
      </c>
      <c r="R46" s="8"/>
      <c r="S46" s="8"/>
      <c r="T46" s="8"/>
      <c r="U46" s="8"/>
      <c r="V46" s="8"/>
      <c r="W46" s="8"/>
      <c r="X46" s="8"/>
      <c r="Y46" s="39" t="s">
        <v>49</v>
      </c>
      <c r="Z46" s="38" t="s">
        <v>16</v>
      </c>
      <c r="AA46" s="19">
        <v>38567.300000000003</v>
      </c>
      <c r="AB46" s="19">
        <v>38567.300000000003</v>
      </c>
      <c r="AC46" s="19">
        <v>38567.300000000003</v>
      </c>
      <c r="AD46" s="19">
        <f t="shared" si="2"/>
        <v>115701.90000000001</v>
      </c>
      <c r="AE46" s="20">
        <v>2023</v>
      </c>
    </row>
    <row r="47" spans="1:132" s="12" customFormat="1" ht="33" customHeight="1" x14ac:dyDescent="0.3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9" t="s">
        <v>149</v>
      </c>
      <c r="Z47" s="38" t="s">
        <v>17</v>
      </c>
      <c r="AA47" s="59">
        <v>1.1399999999999999</v>
      </c>
      <c r="AB47" s="59">
        <v>1.1399999999999999</v>
      </c>
      <c r="AC47" s="59">
        <v>1.1399999999999999</v>
      </c>
      <c r="AD47" s="10">
        <f>AC47</f>
        <v>1.1399999999999999</v>
      </c>
      <c r="AE47" s="20">
        <v>2023</v>
      </c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2" s="47" customFormat="1" ht="44.4" customHeight="1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9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>
        <v>1</v>
      </c>
      <c r="N48" s="72">
        <v>0</v>
      </c>
      <c r="O48" s="72">
        <v>9</v>
      </c>
      <c r="P48" s="72">
        <v>2</v>
      </c>
      <c r="Q48" s="72">
        <v>0</v>
      </c>
      <c r="R48" s="74"/>
      <c r="S48" s="75"/>
      <c r="T48" s="75"/>
      <c r="U48" s="75"/>
      <c r="V48" s="75"/>
      <c r="W48" s="75"/>
      <c r="X48" s="76"/>
      <c r="Y48" s="85" t="s">
        <v>155</v>
      </c>
      <c r="Z48" s="78" t="s">
        <v>16</v>
      </c>
      <c r="AA48" s="79">
        <v>250</v>
      </c>
      <c r="AB48" s="79">
        <v>0</v>
      </c>
      <c r="AC48" s="79">
        <v>0</v>
      </c>
      <c r="AD48" s="80">
        <f>AA48+AB48+AC48</f>
        <v>250</v>
      </c>
      <c r="AE48" s="20">
        <v>2023</v>
      </c>
    </row>
    <row r="49" spans="1:31" s="47" customFormat="1" ht="41.4" x14ac:dyDescent="0.3">
      <c r="A49" s="81"/>
      <c r="B49" s="81"/>
      <c r="C49" s="81"/>
      <c r="D49" s="81"/>
      <c r="E49" s="81"/>
      <c r="F49" s="81"/>
      <c r="G49" s="82"/>
      <c r="H49" s="81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154</v>
      </c>
      <c r="Z49" s="78" t="s">
        <v>17</v>
      </c>
      <c r="AA49" s="83">
        <v>20</v>
      </c>
      <c r="AB49" s="83">
        <v>0</v>
      </c>
      <c r="AC49" s="83">
        <v>0</v>
      </c>
      <c r="AD49" s="84">
        <v>20</v>
      </c>
      <c r="AE49" s="20">
        <v>2023</v>
      </c>
    </row>
    <row r="50" spans="1:31" s="47" customFormat="1" ht="45" customHeight="1" x14ac:dyDescent="0.3">
      <c r="A50" s="72">
        <v>0</v>
      </c>
      <c r="B50" s="72">
        <v>4</v>
      </c>
      <c r="C50" s="72">
        <v>7</v>
      </c>
      <c r="D50" s="72">
        <v>0</v>
      </c>
      <c r="E50" s="72">
        <v>7</v>
      </c>
      <c r="F50" s="72">
        <v>0</v>
      </c>
      <c r="G50" s="73">
        <v>9</v>
      </c>
      <c r="H50" s="72">
        <v>0</v>
      </c>
      <c r="I50" s="72">
        <v>1</v>
      </c>
      <c r="J50" s="72">
        <v>1</v>
      </c>
      <c r="K50" s="72">
        <v>0</v>
      </c>
      <c r="L50" s="72">
        <v>2</v>
      </c>
      <c r="M50" s="72">
        <v>1</v>
      </c>
      <c r="N50" s="72">
        <v>0</v>
      </c>
      <c r="O50" s="72">
        <v>9</v>
      </c>
      <c r="P50" s="72">
        <v>2</v>
      </c>
      <c r="Q50" s="72">
        <v>0</v>
      </c>
      <c r="R50" s="74"/>
      <c r="S50" s="75"/>
      <c r="T50" s="75"/>
      <c r="U50" s="75"/>
      <c r="V50" s="75"/>
      <c r="W50" s="75"/>
      <c r="X50" s="76"/>
      <c r="Y50" s="85" t="s">
        <v>156</v>
      </c>
      <c r="Z50" s="78" t="s">
        <v>16</v>
      </c>
      <c r="AA50" s="79">
        <v>250</v>
      </c>
      <c r="AB50" s="79">
        <v>0</v>
      </c>
      <c r="AC50" s="79">
        <v>0</v>
      </c>
      <c r="AD50" s="80">
        <f>AA50+AB50+AC50</f>
        <v>250</v>
      </c>
      <c r="AE50" s="20">
        <v>2023</v>
      </c>
    </row>
    <row r="51" spans="1:31" s="47" customFormat="1" ht="41.4" x14ac:dyDescent="0.3">
      <c r="A51" s="81"/>
      <c r="B51" s="81"/>
      <c r="C51" s="81"/>
      <c r="D51" s="81"/>
      <c r="E51" s="81"/>
      <c r="F51" s="81"/>
      <c r="G51" s="82"/>
      <c r="H51" s="81"/>
      <c r="I51" s="75"/>
      <c r="J51" s="75"/>
      <c r="K51" s="75"/>
      <c r="L51" s="75"/>
      <c r="M51" s="75"/>
      <c r="N51" s="75"/>
      <c r="O51" s="75"/>
      <c r="P51" s="75"/>
      <c r="Q51" s="75"/>
      <c r="R51" s="74"/>
      <c r="S51" s="75"/>
      <c r="T51" s="75"/>
      <c r="U51" s="75"/>
      <c r="V51" s="75"/>
      <c r="W51" s="75"/>
      <c r="X51" s="76"/>
      <c r="Y51" s="77" t="s">
        <v>123</v>
      </c>
      <c r="Z51" s="78" t="s">
        <v>17</v>
      </c>
      <c r="AA51" s="106">
        <v>0</v>
      </c>
      <c r="AB51" s="83">
        <v>0</v>
      </c>
      <c r="AC51" s="83">
        <v>0</v>
      </c>
      <c r="AD51" s="84">
        <v>0</v>
      </c>
      <c r="AE51" s="20">
        <v>2023</v>
      </c>
    </row>
    <row r="52" spans="1:31" s="54" customFormat="1" ht="35.25" customHeight="1" x14ac:dyDescent="0.3">
      <c r="A52" s="48">
        <v>0</v>
      </c>
      <c r="B52" s="48">
        <v>4</v>
      </c>
      <c r="C52" s="48">
        <v>7</v>
      </c>
      <c r="D52" s="48">
        <v>0</v>
      </c>
      <c r="E52" s="48">
        <v>7</v>
      </c>
      <c r="F52" s="48">
        <v>0</v>
      </c>
      <c r="G52" s="48">
        <v>2</v>
      </c>
      <c r="H52" s="48">
        <v>0</v>
      </c>
      <c r="I52" s="48">
        <v>1</v>
      </c>
      <c r="J52" s="48">
        <v>2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9"/>
      <c r="S52" s="49"/>
      <c r="T52" s="49"/>
      <c r="U52" s="49"/>
      <c r="V52" s="49"/>
      <c r="W52" s="49"/>
      <c r="X52" s="49"/>
      <c r="Y52" s="50" t="s">
        <v>50</v>
      </c>
      <c r="Z52" s="51" t="s">
        <v>16</v>
      </c>
      <c r="AA52" s="52">
        <f>AA53+AA75+AA89+AA102+AA108</f>
        <v>100004.40000000001</v>
      </c>
      <c r="AB52" s="52">
        <f>AB53+AB75+AB89+AB102+AB108</f>
        <v>97344.1</v>
      </c>
      <c r="AC52" s="52">
        <f>AC53+AC75+AC89+AC102+AC108</f>
        <v>97042</v>
      </c>
      <c r="AD52" s="52">
        <f t="shared" si="2"/>
        <v>294390.5</v>
      </c>
      <c r="AE52" s="53">
        <v>2023</v>
      </c>
    </row>
    <row r="53" spans="1:31" ht="17.399999999999999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7" t="s">
        <v>51</v>
      </c>
      <c r="Z53" s="38" t="s">
        <v>16</v>
      </c>
      <c r="AA53" s="19">
        <f>AA70</f>
        <v>16662.8</v>
      </c>
      <c r="AB53" s="19">
        <f t="shared" ref="AB53:AC53" si="9">AB70</f>
        <v>13658.9</v>
      </c>
      <c r="AC53" s="19">
        <f t="shared" si="9"/>
        <v>13426.2</v>
      </c>
      <c r="AD53" s="19">
        <f t="shared" si="2"/>
        <v>43747.899999999994</v>
      </c>
      <c r="AE53" s="20">
        <v>2023</v>
      </c>
    </row>
    <row r="54" spans="1:31" ht="34.5" customHeight="1" x14ac:dyDescent="0.3">
      <c r="A54" s="9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7" t="s">
        <v>52</v>
      </c>
      <c r="Z54" s="20" t="s">
        <v>17</v>
      </c>
      <c r="AA54" s="10">
        <v>100</v>
      </c>
      <c r="AB54" s="10">
        <v>100</v>
      </c>
      <c r="AC54" s="10">
        <v>100</v>
      </c>
      <c r="AD54" s="10">
        <f>AC54</f>
        <v>100</v>
      </c>
      <c r="AE54" s="20">
        <v>2023</v>
      </c>
    </row>
    <row r="55" spans="1:31" ht="33.75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7" t="s">
        <v>53</v>
      </c>
      <c r="Z55" s="20" t="s">
        <v>17</v>
      </c>
      <c r="AA55" s="10">
        <v>92</v>
      </c>
      <c r="AB55" s="10">
        <v>100</v>
      </c>
      <c r="AC55" s="10">
        <v>100</v>
      </c>
      <c r="AD55" s="10">
        <f t="shared" ref="AD55:AD69" si="10">AC55</f>
        <v>100</v>
      </c>
      <c r="AE55" s="20">
        <v>2023</v>
      </c>
    </row>
    <row r="56" spans="1:31" ht="34.5" customHeight="1" x14ac:dyDescent="0.3">
      <c r="A56" s="9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7" t="s">
        <v>54</v>
      </c>
      <c r="Z56" s="38" t="s">
        <v>17</v>
      </c>
      <c r="AA56" s="10">
        <v>4</v>
      </c>
      <c r="AB56" s="10">
        <v>4</v>
      </c>
      <c r="AC56" s="10">
        <v>4</v>
      </c>
      <c r="AD56" s="10">
        <f t="shared" si="10"/>
        <v>4</v>
      </c>
      <c r="AE56" s="20">
        <v>2023</v>
      </c>
    </row>
    <row r="57" spans="1:31" ht="49.5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55</v>
      </c>
      <c r="Z57" s="38" t="s">
        <v>17</v>
      </c>
      <c r="AA57" s="10">
        <v>66</v>
      </c>
      <c r="AB57" s="10">
        <v>100</v>
      </c>
      <c r="AC57" s="10">
        <v>100</v>
      </c>
      <c r="AD57" s="10">
        <f t="shared" si="10"/>
        <v>100</v>
      </c>
      <c r="AE57" s="20">
        <v>2023</v>
      </c>
    </row>
    <row r="58" spans="1:31" ht="32.2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56</v>
      </c>
      <c r="Z58" s="38" t="s">
        <v>17</v>
      </c>
      <c r="AA58" s="10">
        <v>98</v>
      </c>
      <c r="AB58" s="10">
        <v>98</v>
      </c>
      <c r="AC58" s="10">
        <v>99</v>
      </c>
      <c r="AD58" s="10">
        <f t="shared" si="10"/>
        <v>99</v>
      </c>
      <c r="AE58" s="20">
        <v>2023</v>
      </c>
    </row>
    <row r="59" spans="1:31" ht="31.9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57</v>
      </c>
      <c r="Z59" s="17" t="s">
        <v>17</v>
      </c>
      <c r="AA59" s="10">
        <v>92</v>
      </c>
      <c r="AB59" s="10">
        <v>92</v>
      </c>
      <c r="AC59" s="10">
        <v>92</v>
      </c>
      <c r="AD59" s="10">
        <f t="shared" si="10"/>
        <v>92</v>
      </c>
      <c r="AE59" s="20">
        <v>2023</v>
      </c>
    </row>
    <row r="60" spans="1:31" ht="33.7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4" t="s">
        <v>58</v>
      </c>
      <c r="Z60" s="38"/>
      <c r="AA60" s="10"/>
      <c r="AB60" s="10"/>
      <c r="AC60" s="10"/>
      <c r="AD60" s="10"/>
      <c r="AE60" s="20">
        <v>2023</v>
      </c>
    </row>
    <row r="61" spans="1:31" ht="31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59</v>
      </c>
      <c r="Z61" s="38" t="s">
        <v>17</v>
      </c>
      <c r="AA61" s="10">
        <v>3</v>
      </c>
      <c r="AB61" s="10">
        <v>3</v>
      </c>
      <c r="AC61" s="10">
        <v>3</v>
      </c>
      <c r="AD61" s="10">
        <f t="shared" si="10"/>
        <v>3</v>
      </c>
      <c r="AE61" s="20">
        <v>2023</v>
      </c>
    </row>
    <row r="62" spans="1:31" ht="30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60</v>
      </c>
      <c r="Z62" s="38" t="s">
        <v>17</v>
      </c>
      <c r="AA62" s="10">
        <v>3</v>
      </c>
      <c r="AB62" s="10">
        <v>3</v>
      </c>
      <c r="AC62" s="10">
        <v>3</v>
      </c>
      <c r="AD62" s="10">
        <f t="shared" si="10"/>
        <v>3</v>
      </c>
      <c r="AE62" s="20">
        <v>2023</v>
      </c>
    </row>
    <row r="63" spans="1:31" ht="31.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61</v>
      </c>
      <c r="Z63" s="38" t="s">
        <v>17</v>
      </c>
      <c r="AA63" s="10">
        <v>100</v>
      </c>
      <c r="AB63" s="10">
        <v>100</v>
      </c>
      <c r="AC63" s="10">
        <v>100</v>
      </c>
      <c r="AD63" s="10">
        <f t="shared" si="10"/>
        <v>100</v>
      </c>
      <c r="AE63" s="20">
        <v>2023</v>
      </c>
    </row>
    <row r="64" spans="1:31" ht="31.9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1" t="s">
        <v>62</v>
      </c>
      <c r="Z64" s="45"/>
      <c r="AA64" s="10"/>
      <c r="AB64" s="10"/>
      <c r="AC64" s="10"/>
      <c r="AD64" s="10"/>
      <c r="AE64" s="20">
        <v>2023</v>
      </c>
    </row>
    <row r="65" spans="1:31" ht="32.2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41" t="s">
        <v>63</v>
      </c>
      <c r="Z65" s="38" t="s">
        <v>17</v>
      </c>
      <c r="AA65" s="10">
        <v>11</v>
      </c>
      <c r="AB65" s="10">
        <v>12</v>
      </c>
      <c r="AC65" s="10">
        <v>12</v>
      </c>
      <c r="AD65" s="10">
        <f t="shared" si="10"/>
        <v>12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41" t="s">
        <v>64</v>
      </c>
      <c r="Z66" s="38" t="s">
        <v>17</v>
      </c>
      <c r="AA66" s="10">
        <v>7</v>
      </c>
      <c r="AB66" s="10">
        <v>7</v>
      </c>
      <c r="AC66" s="10">
        <v>7</v>
      </c>
      <c r="AD66" s="10">
        <f t="shared" si="10"/>
        <v>7</v>
      </c>
      <c r="AE66" s="20">
        <v>2023</v>
      </c>
    </row>
    <row r="67" spans="1:31" ht="30.7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41" t="s">
        <v>65</v>
      </c>
      <c r="Z67" s="38" t="s">
        <v>17</v>
      </c>
      <c r="AA67" s="10">
        <v>92</v>
      </c>
      <c r="AB67" s="10">
        <v>100</v>
      </c>
      <c r="AC67" s="10">
        <v>100</v>
      </c>
      <c r="AD67" s="10">
        <f t="shared" si="10"/>
        <v>100</v>
      </c>
      <c r="AE67" s="20">
        <v>2023</v>
      </c>
    </row>
    <row r="68" spans="1:31" ht="29.4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7" t="s">
        <v>66</v>
      </c>
      <c r="Z68" s="38" t="s">
        <v>17</v>
      </c>
      <c r="AA68" s="10">
        <v>66</v>
      </c>
      <c r="AB68" s="10">
        <v>100</v>
      </c>
      <c r="AC68" s="10">
        <v>100</v>
      </c>
      <c r="AD68" s="10">
        <f t="shared" si="10"/>
        <v>100</v>
      </c>
      <c r="AE68" s="20">
        <v>2023</v>
      </c>
    </row>
    <row r="69" spans="1:31" ht="31.2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7" t="s">
        <v>67</v>
      </c>
      <c r="Z69" s="38" t="s">
        <v>17</v>
      </c>
      <c r="AA69" s="10">
        <v>66</v>
      </c>
      <c r="AB69" s="10">
        <v>100</v>
      </c>
      <c r="AC69" s="10">
        <v>100</v>
      </c>
      <c r="AD69" s="10">
        <f t="shared" si="10"/>
        <v>100</v>
      </c>
      <c r="AE69" s="20">
        <v>2023</v>
      </c>
    </row>
    <row r="70" spans="1:31" s="11" customFormat="1" ht="19.5" customHeight="1" x14ac:dyDescent="0.3">
      <c r="A70" s="9">
        <v>0</v>
      </c>
      <c r="B70" s="9">
        <v>4</v>
      </c>
      <c r="C70" s="9">
        <v>7</v>
      </c>
      <c r="D70" s="9">
        <v>0</v>
      </c>
      <c r="E70" s="9">
        <v>7</v>
      </c>
      <c r="F70" s="9">
        <v>0</v>
      </c>
      <c r="G70" s="9">
        <v>2</v>
      </c>
      <c r="H70" s="9">
        <v>0</v>
      </c>
      <c r="I70" s="9">
        <v>1</v>
      </c>
      <c r="J70" s="9">
        <v>2</v>
      </c>
      <c r="K70" s="9">
        <v>0</v>
      </c>
      <c r="L70" s="9">
        <v>1</v>
      </c>
      <c r="M70" s="9">
        <v>2</v>
      </c>
      <c r="N70" s="9">
        <v>0</v>
      </c>
      <c r="O70" s="9">
        <v>0</v>
      </c>
      <c r="P70" s="9">
        <v>3</v>
      </c>
      <c r="Q70" s="9" t="s">
        <v>19</v>
      </c>
      <c r="R70" s="8"/>
      <c r="S70" s="8"/>
      <c r="T70" s="8"/>
      <c r="U70" s="8"/>
      <c r="V70" s="8"/>
      <c r="W70" s="8"/>
      <c r="X70" s="8"/>
      <c r="Y70" s="41" t="s">
        <v>68</v>
      </c>
      <c r="Z70" s="38" t="s">
        <v>16</v>
      </c>
      <c r="AA70" s="19">
        <f>15891.6+771.2</f>
        <v>16662.8</v>
      </c>
      <c r="AB70" s="19">
        <v>13658.9</v>
      </c>
      <c r="AC70" s="19">
        <v>13426.2</v>
      </c>
      <c r="AD70" s="19">
        <f>AA70+AB70+AC70</f>
        <v>43747.899999999994</v>
      </c>
      <c r="AE70" s="20">
        <v>2023</v>
      </c>
    </row>
    <row r="71" spans="1:31" ht="6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9" t="s">
        <v>140</v>
      </c>
      <c r="Z71" s="38" t="s">
        <v>17</v>
      </c>
      <c r="AA71" s="59">
        <f>AA70/AA17*100</f>
        <v>7.1677012955937967</v>
      </c>
      <c r="AB71" s="59">
        <f t="shared" ref="AB71:AC71" si="11">AB70/AB17*100</f>
        <v>6.785291324062996</v>
      </c>
      <c r="AC71" s="59">
        <f t="shared" si="11"/>
        <v>6.83411857166708</v>
      </c>
      <c r="AD71" s="10">
        <f>AC71</f>
        <v>6.83411857166708</v>
      </c>
      <c r="AE71" s="20">
        <v>2023</v>
      </c>
    </row>
    <row r="72" spans="1:31" ht="92.25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141</v>
      </c>
      <c r="Z72" s="38" t="s">
        <v>17</v>
      </c>
      <c r="AA72" s="66">
        <f>168/AA17*100</f>
        <v>7.2267195048836802E-2</v>
      </c>
      <c r="AB72" s="66">
        <f>59/AB17*100</f>
        <v>2.930925536607756E-2</v>
      </c>
      <c r="AC72" s="66">
        <f>59/AC17*100</f>
        <v>3.0031803170543991E-2</v>
      </c>
      <c r="AD72" s="66">
        <f t="shared" ref="AD72:AD74" si="12">AC72</f>
        <v>3.0031803170543991E-2</v>
      </c>
      <c r="AE72" s="20">
        <v>2023</v>
      </c>
    </row>
    <row r="73" spans="1:31" ht="63.75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9" t="s">
        <v>150</v>
      </c>
      <c r="Z73" s="38" t="s">
        <v>17</v>
      </c>
      <c r="AA73" s="59">
        <f>5663.6/AA17*100</f>
        <v>2.4362647968963822</v>
      </c>
      <c r="AB73" s="59">
        <f>12345.1/AB17*100</f>
        <v>6.1326387867756633</v>
      </c>
      <c r="AC73" s="59">
        <f>12275.7/AC17*100</f>
        <v>6.2484984098414724</v>
      </c>
      <c r="AD73" s="10">
        <f t="shared" si="12"/>
        <v>6.2484984098414724</v>
      </c>
      <c r="AE73" s="20">
        <v>2023</v>
      </c>
    </row>
    <row r="74" spans="1:31" ht="29.25" customHeight="1" x14ac:dyDescent="0.3">
      <c r="A74" s="9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7" t="s">
        <v>69</v>
      </c>
      <c r="Z74" s="38" t="s">
        <v>16</v>
      </c>
      <c r="AA74" s="64">
        <v>31.161999999999999</v>
      </c>
      <c r="AB74" s="64">
        <v>29.668690000000002</v>
      </c>
      <c r="AC74" s="64">
        <v>29.668690000000002</v>
      </c>
      <c r="AD74" s="64">
        <f t="shared" si="12"/>
        <v>29.668690000000002</v>
      </c>
      <c r="AE74" s="20">
        <v>2023</v>
      </c>
    </row>
    <row r="75" spans="1:31" ht="33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7" t="s">
        <v>70</v>
      </c>
      <c r="Z75" s="38" t="s">
        <v>16</v>
      </c>
      <c r="AA75" s="19">
        <f>AA81+AA84+AA87</f>
        <v>390</v>
      </c>
      <c r="AB75" s="19">
        <f t="shared" ref="AB75:AC75" si="13">AB81+AB84+AB87</f>
        <v>387</v>
      </c>
      <c r="AC75" s="19">
        <f t="shared" si="13"/>
        <v>387</v>
      </c>
      <c r="AD75" s="19">
        <f t="shared" si="2"/>
        <v>1164</v>
      </c>
      <c r="AE75" s="20">
        <v>2023</v>
      </c>
    </row>
    <row r="76" spans="1:31" ht="30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71</v>
      </c>
      <c r="Z76" s="38" t="s">
        <v>17</v>
      </c>
      <c r="AA76" s="10">
        <v>100</v>
      </c>
      <c r="AB76" s="10">
        <v>100</v>
      </c>
      <c r="AC76" s="10">
        <v>100</v>
      </c>
      <c r="AD76" s="10">
        <f>AC76</f>
        <v>100</v>
      </c>
      <c r="AE76" s="20">
        <v>2023</v>
      </c>
    </row>
    <row r="77" spans="1:31" ht="49.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7" t="s">
        <v>72</v>
      </c>
      <c r="Z77" s="38" t="s">
        <v>17</v>
      </c>
      <c r="AA77" s="10">
        <v>35</v>
      </c>
      <c r="AB77" s="10">
        <v>35</v>
      </c>
      <c r="AC77" s="10">
        <v>36</v>
      </c>
      <c r="AD77" s="10">
        <f t="shared" ref="AD77:AD80" si="14">AC77</f>
        <v>36</v>
      </c>
      <c r="AE77" s="20">
        <v>2023</v>
      </c>
    </row>
    <row r="78" spans="1:31" ht="36.7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73</v>
      </c>
      <c r="Z78" s="38"/>
      <c r="AA78" s="10"/>
      <c r="AB78" s="10"/>
      <c r="AC78" s="10"/>
      <c r="AD78" s="10"/>
      <c r="AE78" s="20">
        <v>2023</v>
      </c>
    </row>
    <row r="79" spans="1:31" ht="36.75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74</v>
      </c>
      <c r="Z79" s="38" t="s">
        <v>17</v>
      </c>
      <c r="AA79" s="10">
        <v>100</v>
      </c>
      <c r="AB79" s="10">
        <v>100</v>
      </c>
      <c r="AC79" s="10">
        <v>100</v>
      </c>
      <c r="AD79" s="10">
        <f t="shared" si="14"/>
        <v>100</v>
      </c>
      <c r="AE79" s="20">
        <v>2023</v>
      </c>
    </row>
    <row r="80" spans="1:31" ht="31.95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75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 t="shared" si="14"/>
        <v>100</v>
      </c>
      <c r="AE80" s="20">
        <v>2023</v>
      </c>
    </row>
    <row r="81" spans="1:41" ht="47.25" customHeight="1" x14ac:dyDescent="0.3">
      <c r="A81" s="9">
        <v>0</v>
      </c>
      <c r="B81" s="9">
        <v>4</v>
      </c>
      <c r="C81" s="9">
        <v>7</v>
      </c>
      <c r="D81" s="9">
        <v>0</v>
      </c>
      <c r="E81" s="9">
        <v>7</v>
      </c>
      <c r="F81" s="9">
        <v>0</v>
      </c>
      <c r="G81" s="9">
        <v>2</v>
      </c>
      <c r="H81" s="9">
        <v>0</v>
      </c>
      <c r="I81" s="9">
        <v>1</v>
      </c>
      <c r="J81" s="9">
        <v>2</v>
      </c>
      <c r="K81" s="9">
        <v>0</v>
      </c>
      <c r="L81" s="9">
        <v>2</v>
      </c>
      <c r="M81" s="9">
        <v>2</v>
      </c>
      <c r="N81" s="9">
        <v>0</v>
      </c>
      <c r="O81" s="9">
        <v>0</v>
      </c>
      <c r="P81" s="9">
        <v>2</v>
      </c>
      <c r="Q81" s="9" t="s">
        <v>19</v>
      </c>
      <c r="R81" s="8"/>
      <c r="S81" s="8"/>
      <c r="T81" s="8"/>
      <c r="U81" s="8"/>
      <c r="V81" s="8"/>
      <c r="W81" s="8"/>
      <c r="X81" s="8"/>
      <c r="Y81" s="37" t="s">
        <v>76</v>
      </c>
      <c r="Z81" s="38" t="s">
        <v>16</v>
      </c>
      <c r="AA81" s="19">
        <v>302</v>
      </c>
      <c r="AB81" s="19">
        <v>299</v>
      </c>
      <c r="AC81" s="19">
        <v>299</v>
      </c>
      <c r="AD81" s="19">
        <f t="shared" si="2"/>
        <v>900</v>
      </c>
      <c r="AE81" s="20">
        <v>2023</v>
      </c>
    </row>
    <row r="82" spans="1:41" ht="51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77</v>
      </c>
      <c r="Z82" s="38" t="s">
        <v>17</v>
      </c>
      <c r="AA82" s="59">
        <v>75</v>
      </c>
      <c r="AB82" s="10">
        <v>75</v>
      </c>
      <c r="AC82" s="10">
        <v>75</v>
      </c>
      <c r="AD82" s="10">
        <f>AC82</f>
        <v>75</v>
      </c>
      <c r="AE82" s="20">
        <v>2023</v>
      </c>
    </row>
    <row r="83" spans="1:41" ht="31.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78</v>
      </c>
      <c r="Z83" s="38" t="s">
        <v>17</v>
      </c>
      <c r="AA83" s="59">
        <v>33</v>
      </c>
      <c r="AB83" s="10">
        <v>66</v>
      </c>
      <c r="AC83" s="10">
        <v>100</v>
      </c>
      <c r="AD83" s="10">
        <f>AC83</f>
        <v>100</v>
      </c>
      <c r="AE83" s="20">
        <v>2023</v>
      </c>
    </row>
    <row r="84" spans="1:41" ht="30" customHeight="1" x14ac:dyDescent="0.3">
      <c r="A84" s="9">
        <v>0</v>
      </c>
      <c r="B84" s="9">
        <v>4</v>
      </c>
      <c r="C84" s="9">
        <v>7</v>
      </c>
      <c r="D84" s="9">
        <v>0</v>
      </c>
      <c r="E84" s="9">
        <v>7</v>
      </c>
      <c r="F84" s="9">
        <v>0</v>
      </c>
      <c r="G84" s="9">
        <v>9</v>
      </c>
      <c r="H84" s="9">
        <v>0</v>
      </c>
      <c r="I84" s="9">
        <v>1</v>
      </c>
      <c r="J84" s="9">
        <v>2</v>
      </c>
      <c r="K84" s="9">
        <v>0</v>
      </c>
      <c r="L84" s="9">
        <v>2</v>
      </c>
      <c r="M84" s="9">
        <v>1</v>
      </c>
      <c r="N84" s="9">
        <v>1</v>
      </c>
      <c r="O84" s="9">
        <v>0</v>
      </c>
      <c r="P84" s="9">
        <v>8</v>
      </c>
      <c r="Q84" s="9">
        <v>0</v>
      </c>
      <c r="R84" s="8"/>
      <c r="S84" s="8"/>
      <c r="T84" s="8"/>
      <c r="U84" s="8"/>
      <c r="V84" s="8"/>
      <c r="W84" s="8"/>
      <c r="X84" s="8"/>
      <c r="Y84" s="37" t="s">
        <v>79</v>
      </c>
      <c r="Z84" s="38" t="s">
        <v>16</v>
      </c>
      <c r="AA84" s="19">
        <v>79.2</v>
      </c>
      <c r="AB84" s="19">
        <v>79.2</v>
      </c>
      <c r="AC84" s="19">
        <v>79.2</v>
      </c>
      <c r="AD84" s="19">
        <f t="shared" si="2"/>
        <v>237.60000000000002</v>
      </c>
      <c r="AE84" s="20">
        <v>2023</v>
      </c>
    </row>
    <row r="85" spans="1:41" ht="45" customHeight="1" x14ac:dyDescent="0.3">
      <c r="A85" s="9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37" t="s">
        <v>80</v>
      </c>
      <c r="Z85" s="38" t="s">
        <v>17</v>
      </c>
      <c r="AA85" s="10">
        <v>42</v>
      </c>
      <c r="AB85" s="10">
        <v>42</v>
      </c>
      <c r="AC85" s="10">
        <v>42</v>
      </c>
      <c r="AD85" s="10">
        <v>42</v>
      </c>
      <c r="AE85" s="20">
        <v>2023</v>
      </c>
    </row>
    <row r="86" spans="1:41" ht="47.25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81</v>
      </c>
      <c r="Z86" s="38" t="s">
        <v>17</v>
      </c>
      <c r="AA86" s="10">
        <v>38</v>
      </c>
      <c r="AB86" s="10">
        <v>38</v>
      </c>
      <c r="AC86" s="10">
        <v>38</v>
      </c>
      <c r="AD86" s="10">
        <v>38</v>
      </c>
      <c r="AE86" s="20">
        <v>2023</v>
      </c>
    </row>
    <row r="87" spans="1:41" ht="32.25" customHeight="1" x14ac:dyDescent="0.3">
      <c r="A87" s="9">
        <v>0</v>
      </c>
      <c r="B87" s="9">
        <v>4</v>
      </c>
      <c r="C87" s="9">
        <v>7</v>
      </c>
      <c r="D87" s="9">
        <v>0</v>
      </c>
      <c r="E87" s="9">
        <v>7</v>
      </c>
      <c r="F87" s="9">
        <v>0</v>
      </c>
      <c r="G87" s="9">
        <v>9</v>
      </c>
      <c r="H87" s="9">
        <v>0</v>
      </c>
      <c r="I87" s="9">
        <v>1</v>
      </c>
      <c r="J87" s="9">
        <v>2</v>
      </c>
      <c r="K87" s="9">
        <v>0</v>
      </c>
      <c r="L87" s="9">
        <v>2</v>
      </c>
      <c r="M87" s="9" t="s">
        <v>23</v>
      </c>
      <c r="N87" s="9">
        <v>1</v>
      </c>
      <c r="O87" s="9">
        <v>0</v>
      </c>
      <c r="P87" s="9">
        <v>8</v>
      </c>
      <c r="Q87" s="9" t="s">
        <v>19</v>
      </c>
      <c r="R87" s="8"/>
      <c r="S87" s="8"/>
      <c r="T87" s="8"/>
      <c r="U87" s="8"/>
      <c r="V87" s="8"/>
      <c r="W87" s="8"/>
      <c r="X87" s="8"/>
      <c r="Y87" s="37" t="s">
        <v>82</v>
      </c>
      <c r="Z87" s="38" t="s">
        <v>16</v>
      </c>
      <c r="AA87" s="19">
        <v>8.8000000000000007</v>
      </c>
      <c r="AB87" s="19">
        <v>8.8000000000000007</v>
      </c>
      <c r="AC87" s="19">
        <v>8.8000000000000007</v>
      </c>
      <c r="AD87" s="19">
        <f>AA87+AB87+AC87</f>
        <v>26.400000000000002</v>
      </c>
      <c r="AE87" s="20">
        <v>2023</v>
      </c>
    </row>
    <row r="88" spans="1:41" ht="72.75" customHeight="1" x14ac:dyDescent="0.3">
      <c r="A88" s="9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39" t="s">
        <v>142</v>
      </c>
      <c r="Z88" s="38" t="s">
        <v>16</v>
      </c>
      <c r="AA88" s="71">
        <f>AA87/AA17*100</f>
        <v>3.7854245025581183E-3</v>
      </c>
      <c r="AB88" s="71">
        <f t="shared" ref="AB88:AC88" si="15">AB87/AB17*100</f>
        <v>4.3715499529064844E-3</v>
      </c>
      <c r="AC88" s="71">
        <f t="shared" si="15"/>
        <v>4.479319794928595E-3</v>
      </c>
      <c r="AD88" s="64">
        <f>AC88</f>
        <v>4.479319794928595E-3</v>
      </c>
      <c r="AE88" s="20">
        <v>2023</v>
      </c>
    </row>
    <row r="89" spans="1:41" ht="35.2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83</v>
      </c>
      <c r="Z89" s="38" t="s">
        <v>16</v>
      </c>
      <c r="AA89" s="19">
        <f>AA96+AA98+AA100</f>
        <v>8720</v>
      </c>
      <c r="AB89" s="19">
        <f>AB96+AB98+AB100</f>
        <v>9066.6</v>
      </c>
      <c r="AC89" s="19">
        <f>AC96+AC98+AC100</f>
        <v>8997.2000000000007</v>
      </c>
      <c r="AD89" s="19">
        <f t="shared" si="2"/>
        <v>26783.8</v>
      </c>
      <c r="AE89" s="20">
        <v>2023</v>
      </c>
    </row>
    <row r="90" spans="1:41" ht="29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84</v>
      </c>
      <c r="Z90" s="38" t="s">
        <v>17</v>
      </c>
      <c r="AA90" s="10">
        <v>55</v>
      </c>
      <c r="AB90" s="10">
        <v>55</v>
      </c>
      <c r="AC90" s="10">
        <v>55</v>
      </c>
      <c r="AD90" s="10">
        <f>AC90</f>
        <v>55</v>
      </c>
      <c r="AE90" s="20">
        <v>2023</v>
      </c>
    </row>
    <row r="91" spans="1:41" ht="31.2" customHeight="1" x14ac:dyDescent="0.3">
      <c r="A91" s="9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37" t="s">
        <v>85</v>
      </c>
      <c r="Z91" s="38" t="s">
        <v>17</v>
      </c>
      <c r="AA91" s="10">
        <v>30</v>
      </c>
      <c r="AB91" s="10">
        <v>30</v>
      </c>
      <c r="AC91" s="10">
        <v>30</v>
      </c>
      <c r="AD91" s="10">
        <f t="shared" ref="AD91:AD95" si="16">AC91</f>
        <v>30</v>
      </c>
      <c r="AE91" s="20">
        <v>2023</v>
      </c>
    </row>
    <row r="92" spans="1:41" ht="29.2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7" t="s">
        <v>86</v>
      </c>
      <c r="Z92" s="38" t="s">
        <v>17</v>
      </c>
      <c r="AA92" s="10">
        <v>66</v>
      </c>
      <c r="AB92" s="10">
        <v>100</v>
      </c>
      <c r="AC92" s="10">
        <v>100</v>
      </c>
      <c r="AD92" s="10">
        <f t="shared" si="16"/>
        <v>100</v>
      </c>
      <c r="AE92" s="20">
        <v>2023</v>
      </c>
    </row>
    <row r="93" spans="1:41" ht="18.7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87</v>
      </c>
      <c r="Z93" s="38"/>
      <c r="AA93" s="10"/>
      <c r="AB93" s="10"/>
      <c r="AC93" s="10"/>
      <c r="AD93" s="10"/>
      <c r="AE93" s="20">
        <v>2023</v>
      </c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28.9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88</v>
      </c>
      <c r="Z94" s="38" t="s">
        <v>17</v>
      </c>
      <c r="AA94" s="10">
        <v>55</v>
      </c>
      <c r="AB94" s="10">
        <v>55</v>
      </c>
      <c r="AC94" s="10">
        <v>55</v>
      </c>
      <c r="AD94" s="10">
        <f t="shared" si="16"/>
        <v>55</v>
      </c>
      <c r="AE94" s="20">
        <v>2023</v>
      </c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31.5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89</v>
      </c>
      <c r="Z95" s="38" t="s">
        <v>17</v>
      </c>
      <c r="AA95" s="10">
        <v>4</v>
      </c>
      <c r="AB95" s="10">
        <v>4</v>
      </c>
      <c r="AC95" s="10">
        <v>4</v>
      </c>
      <c r="AD95" s="10">
        <f t="shared" si="16"/>
        <v>4</v>
      </c>
      <c r="AE95" s="20">
        <v>2023</v>
      </c>
    </row>
    <row r="96" spans="1:41" ht="33.75" customHeight="1" x14ac:dyDescent="0.3">
      <c r="A96" s="9">
        <v>0</v>
      </c>
      <c r="B96" s="9">
        <v>4</v>
      </c>
      <c r="C96" s="9">
        <v>7</v>
      </c>
      <c r="D96" s="9">
        <v>0</v>
      </c>
      <c r="E96" s="9">
        <v>7</v>
      </c>
      <c r="F96" s="9">
        <v>0</v>
      </c>
      <c r="G96" s="9">
        <v>7</v>
      </c>
      <c r="H96" s="9">
        <v>0</v>
      </c>
      <c r="I96" s="9">
        <v>1</v>
      </c>
      <c r="J96" s="9">
        <v>2</v>
      </c>
      <c r="K96" s="9">
        <v>0</v>
      </c>
      <c r="L96" s="9">
        <v>3</v>
      </c>
      <c r="M96" s="9" t="s">
        <v>23</v>
      </c>
      <c r="N96" s="9">
        <v>0</v>
      </c>
      <c r="O96" s="9">
        <v>2</v>
      </c>
      <c r="P96" s="9">
        <v>4</v>
      </c>
      <c r="Q96" s="9" t="s">
        <v>19</v>
      </c>
      <c r="R96" s="8"/>
      <c r="S96" s="8"/>
      <c r="T96" s="8"/>
      <c r="U96" s="8"/>
      <c r="V96" s="8"/>
      <c r="W96" s="8"/>
      <c r="X96" s="8"/>
      <c r="Y96" s="37" t="s">
        <v>90</v>
      </c>
      <c r="Z96" s="38" t="s">
        <v>16</v>
      </c>
      <c r="AA96" s="19">
        <v>950</v>
      </c>
      <c r="AB96" s="19">
        <v>950</v>
      </c>
      <c r="AC96" s="19">
        <v>950</v>
      </c>
      <c r="AD96" s="19">
        <f t="shared" ref="AD96:AD147" si="17">AA96+AB96+AC96</f>
        <v>2850</v>
      </c>
      <c r="AE96" s="20">
        <v>2023</v>
      </c>
    </row>
    <row r="97" spans="1:31" ht="78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143</v>
      </c>
      <c r="Z97" s="38" t="s">
        <v>17</v>
      </c>
      <c r="AA97" s="10">
        <f>AA96/AA17*100</f>
        <v>0.4086537815261605</v>
      </c>
      <c r="AB97" s="10">
        <f t="shared" ref="AB97:AC97" si="18">AB96/AB17*100</f>
        <v>0.47192868809785909</v>
      </c>
      <c r="AC97" s="10">
        <f t="shared" si="18"/>
        <v>0.48356293240706422</v>
      </c>
      <c r="AD97" s="10">
        <f>AC97</f>
        <v>0.48356293240706422</v>
      </c>
      <c r="AE97" s="20">
        <v>2023</v>
      </c>
    </row>
    <row r="98" spans="1:31" ht="19.2" customHeight="1" x14ac:dyDescent="0.3">
      <c r="A98" s="9">
        <v>0</v>
      </c>
      <c r="B98" s="9">
        <v>4</v>
      </c>
      <c r="C98" s="9">
        <v>7</v>
      </c>
      <c r="D98" s="9">
        <v>0</v>
      </c>
      <c r="E98" s="9">
        <v>7</v>
      </c>
      <c r="F98" s="9">
        <v>0</v>
      </c>
      <c r="G98" s="9">
        <v>7</v>
      </c>
      <c r="H98" s="9">
        <v>0</v>
      </c>
      <c r="I98" s="9">
        <v>1</v>
      </c>
      <c r="J98" s="9">
        <v>2</v>
      </c>
      <c r="K98" s="9">
        <v>0</v>
      </c>
      <c r="L98" s="9">
        <v>3</v>
      </c>
      <c r="M98" s="9">
        <v>1</v>
      </c>
      <c r="N98" s="9">
        <v>0</v>
      </c>
      <c r="O98" s="9">
        <v>2</v>
      </c>
      <c r="P98" s="9">
        <v>4</v>
      </c>
      <c r="Q98" s="9">
        <v>0</v>
      </c>
      <c r="R98" s="8"/>
      <c r="S98" s="8"/>
      <c r="T98" s="8"/>
      <c r="U98" s="8"/>
      <c r="V98" s="8"/>
      <c r="W98" s="8"/>
      <c r="X98" s="8"/>
      <c r="Y98" s="37" t="s">
        <v>91</v>
      </c>
      <c r="Z98" s="38" t="s">
        <v>16</v>
      </c>
      <c r="AA98" s="19">
        <v>632.5</v>
      </c>
      <c r="AB98" s="19">
        <v>632.5</v>
      </c>
      <c r="AC98" s="19">
        <v>632.5</v>
      </c>
      <c r="AD98" s="19">
        <f t="shared" si="17"/>
        <v>1897.5</v>
      </c>
      <c r="AE98" s="20">
        <v>2023</v>
      </c>
    </row>
    <row r="99" spans="1:31" ht="48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9" t="s">
        <v>92</v>
      </c>
      <c r="Z99" s="38" t="s">
        <v>17</v>
      </c>
      <c r="AA99" s="10">
        <f>AA98/AA96*100</f>
        <v>66.578947368421055</v>
      </c>
      <c r="AB99" s="10">
        <f t="shared" ref="AB99:AC99" si="19">AB98/AB96*100</f>
        <v>66.578947368421055</v>
      </c>
      <c r="AC99" s="10">
        <f t="shared" si="19"/>
        <v>66.578947368421055</v>
      </c>
      <c r="AD99" s="10">
        <f>AC99</f>
        <v>66.578947368421055</v>
      </c>
      <c r="AE99" s="20">
        <v>2023</v>
      </c>
    </row>
    <row r="100" spans="1:31" ht="28.9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2</v>
      </c>
      <c r="H100" s="9">
        <v>0</v>
      </c>
      <c r="I100" s="9">
        <v>1</v>
      </c>
      <c r="J100" s="9">
        <v>2</v>
      </c>
      <c r="K100" s="9">
        <v>0</v>
      </c>
      <c r="L100" s="9">
        <v>2</v>
      </c>
      <c r="M100" s="9" t="s">
        <v>124</v>
      </c>
      <c r="N100" s="9">
        <v>3</v>
      </c>
      <c r="O100" s="9">
        <v>0</v>
      </c>
      <c r="P100" s="9">
        <v>4</v>
      </c>
      <c r="Q100" s="9">
        <v>0</v>
      </c>
      <c r="R100" s="8"/>
      <c r="S100" s="8"/>
      <c r="T100" s="8"/>
      <c r="U100" s="8"/>
      <c r="V100" s="8"/>
      <c r="W100" s="8"/>
      <c r="X100" s="8"/>
      <c r="Y100" s="37" t="s">
        <v>148</v>
      </c>
      <c r="Z100" s="38" t="s">
        <v>16</v>
      </c>
      <c r="AA100" s="19">
        <v>7137.5</v>
      </c>
      <c r="AB100" s="61">
        <v>7484.1</v>
      </c>
      <c r="AC100" s="61">
        <v>7414.7</v>
      </c>
      <c r="AD100" s="61">
        <f>SUM(AA100:AC100)</f>
        <v>22036.3</v>
      </c>
      <c r="AE100" s="20">
        <v>2023</v>
      </c>
    </row>
    <row r="101" spans="1:31" s="11" customFormat="1" ht="46.95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125</v>
      </c>
      <c r="Z101" s="38" t="s">
        <v>17</v>
      </c>
      <c r="AA101" s="10">
        <v>95</v>
      </c>
      <c r="AB101" s="10">
        <v>95</v>
      </c>
      <c r="AC101" s="10">
        <v>95</v>
      </c>
      <c r="AD101" s="10">
        <v>95</v>
      </c>
      <c r="AE101" s="20">
        <v>2023</v>
      </c>
    </row>
    <row r="102" spans="1:31" ht="58.5" customHeight="1" x14ac:dyDescent="0.3">
      <c r="A102" s="9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37" t="s">
        <v>93</v>
      </c>
      <c r="Z102" s="38" t="s">
        <v>16</v>
      </c>
      <c r="AA102" s="19">
        <f>AA104</f>
        <v>69700.600000000006</v>
      </c>
      <c r="AB102" s="19">
        <f t="shared" ref="AB102:AC102" si="20">AB104</f>
        <v>69700.600000000006</v>
      </c>
      <c r="AC102" s="19">
        <f t="shared" si="20"/>
        <v>69700.600000000006</v>
      </c>
      <c r="AD102" s="19">
        <f t="shared" si="17"/>
        <v>209101.80000000002</v>
      </c>
      <c r="AE102" s="20">
        <v>2023</v>
      </c>
    </row>
    <row r="103" spans="1:31" ht="42.75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94</v>
      </c>
      <c r="Z103" s="38" t="s">
        <v>17</v>
      </c>
      <c r="AA103" s="10">
        <f>AA102/(AA42+AA102+AA108)*100</f>
        <v>59.622797097754884</v>
      </c>
      <c r="AB103" s="10">
        <f t="shared" ref="AB103:AC103" si="21">AB102/(AB42+AB102+AB108)*100</f>
        <v>59.622797097754884</v>
      </c>
      <c r="AC103" s="10">
        <f t="shared" si="21"/>
        <v>59.622797097754884</v>
      </c>
      <c r="AD103" s="10">
        <f>AC103</f>
        <v>59.622797097754884</v>
      </c>
      <c r="AE103" s="20">
        <v>2023</v>
      </c>
    </row>
    <row r="104" spans="1:31" ht="61.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4</v>
      </c>
      <c r="M104" s="9">
        <v>1</v>
      </c>
      <c r="N104" s="9">
        <v>0</v>
      </c>
      <c r="O104" s="9">
        <v>7</v>
      </c>
      <c r="P104" s="9">
        <v>5</v>
      </c>
      <c r="Q104" s="9">
        <v>0</v>
      </c>
      <c r="R104" s="8"/>
      <c r="S104" s="8"/>
      <c r="T104" s="8"/>
      <c r="U104" s="8"/>
      <c r="V104" s="8"/>
      <c r="W104" s="8"/>
      <c r="X104" s="8"/>
      <c r="Y104" s="39" t="s">
        <v>95</v>
      </c>
      <c r="Z104" s="38" t="s">
        <v>16</v>
      </c>
      <c r="AA104" s="19">
        <v>69700.600000000006</v>
      </c>
      <c r="AB104" s="19">
        <v>69700.600000000006</v>
      </c>
      <c r="AC104" s="19">
        <v>69700.600000000006</v>
      </c>
      <c r="AD104" s="19">
        <f t="shared" si="17"/>
        <v>209101.80000000002</v>
      </c>
      <c r="AE104" s="20">
        <v>2023</v>
      </c>
    </row>
    <row r="105" spans="1:31" ht="32.2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9" t="s">
        <v>151</v>
      </c>
      <c r="Z105" s="38" t="s">
        <v>17</v>
      </c>
      <c r="AA105" s="59">
        <f>2389.5/AA104*100</f>
        <v>3.4282344771781013</v>
      </c>
      <c r="AB105" s="10">
        <f t="shared" ref="AB105:AC105" si="22">2389.5/AB104*100</f>
        <v>3.4282344771781013</v>
      </c>
      <c r="AC105" s="10">
        <f t="shared" si="22"/>
        <v>3.4282344771781013</v>
      </c>
      <c r="AD105" s="10">
        <f>AC105</f>
        <v>3.4282344771781013</v>
      </c>
      <c r="AE105" s="20">
        <v>2023</v>
      </c>
    </row>
    <row r="106" spans="1:31" ht="33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9" t="s">
        <v>96</v>
      </c>
      <c r="Z106" s="38"/>
      <c r="AA106" s="10"/>
      <c r="AB106" s="10"/>
      <c r="AC106" s="10"/>
      <c r="AD106" s="10"/>
      <c r="AE106" s="20">
        <v>2023</v>
      </c>
    </row>
    <row r="107" spans="1:31" ht="33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152</v>
      </c>
      <c r="Z107" s="38" t="s">
        <v>17</v>
      </c>
      <c r="AA107" s="59">
        <f>100-AA105</f>
        <v>96.571765522821892</v>
      </c>
      <c r="AB107" s="59">
        <f t="shared" ref="AB107:AC107" si="23">100-AB105</f>
        <v>96.571765522821892</v>
      </c>
      <c r="AC107" s="59">
        <f t="shared" si="23"/>
        <v>96.571765522821892</v>
      </c>
      <c r="AD107" s="59">
        <f t="shared" ref="AD107" si="24">AC107</f>
        <v>96.571765522821892</v>
      </c>
      <c r="AE107" s="20">
        <v>2023</v>
      </c>
    </row>
    <row r="108" spans="1:31" ht="28.95" customHeight="1" x14ac:dyDescent="0.3">
      <c r="A108" s="9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37" t="s">
        <v>126</v>
      </c>
      <c r="Z108" s="38" t="s">
        <v>16</v>
      </c>
      <c r="AA108" s="61">
        <v>4531</v>
      </c>
      <c r="AB108" s="61">
        <v>4531</v>
      </c>
      <c r="AC108" s="61">
        <v>4531</v>
      </c>
      <c r="AD108" s="61">
        <f>SUM(AA108:AC108)</f>
        <v>13593</v>
      </c>
      <c r="AE108" s="20">
        <v>2023</v>
      </c>
    </row>
    <row r="109" spans="1:31" ht="29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0" t="s">
        <v>128</v>
      </c>
      <c r="Z109" s="38" t="s">
        <v>17</v>
      </c>
      <c r="AA109" s="59">
        <v>0</v>
      </c>
      <c r="AB109" s="59">
        <v>0</v>
      </c>
      <c r="AC109" s="59">
        <v>0</v>
      </c>
      <c r="AD109" s="59">
        <v>0</v>
      </c>
      <c r="AE109" s="20">
        <v>2023</v>
      </c>
    </row>
    <row r="110" spans="1:31" s="11" customFormat="1" ht="75.75" customHeight="1" x14ac:dyDescent="0.3">
      <c r="A110" s="9">
        <v>0</v>
      </c>
      <c r="B110" s="9">
        <v>4</v>
      </c>
      <c r="C110" s="9">
        <v>7</v>
      </c>
      <c r="D110" s="9">
        <v>0</v>
      </c>
      <c r="E110" s="9">
        <v>7</v>
      </c>
      <c r="F110" s="9">
        <v>0</v>
      </c>
      <c r="G110" s="9">
        <v>2</v>
      </c>
      <c r="H110" s="9">
        <v>0</v>
      </c>
      <c r="I110" s="9">
        <v>1</v>
      </c>
      <c r="J110" s="9">
        <v>2</v>
      </c>
      <c r="K110" s="9">
        <v>0</v>
      </c>
      <c r="L110" s="9">
        <v>5</v>
      </c>
      <c r="M110" s="9">
        <v>5</v>
      </c>
      <c r="N110" s="9">
        <v>3</v>
      </c>
      <c r="O110" s="9">
        <v>0</v>
      </c>
      <c r="P110" s="9">
        <v>3</v>
      </c>
      <c r="Q110" s="9">
        <v>1</v>
      </c>
      <c r="R110" s="8"/>
      <c r="S110" s="8"/>
      <c r="T110" s="8"/>
      <c r="U110" s="8"/>
      <c r="V110" s="8"/>
      <c r="W110" s="8"/>
      <c r="X110" s="8"/>
      <c r="Y110" s="70" t="s">
        <v>129</v>
      </c>
      <c r="Z110" s="38" t="s">
        <v>16</v>
      </c>
      <c r="AA110" s="59">
        <v>4531</v>
      </c>
      <c r="AB110" s="59">
        <v>4531</v>
      </c>
      <c r="AC110" s="59">
        <v>4531</v>
      </c>
      <c r="AD110" s="59">
        <f>SUM(AA110:AC110)</f>
        <v>13593</v>
      </c>
      <c r="AE110" s="20">
        <v>2023</v>
      </c>
    </row>
    <row r="111" spans="1:31" ht="16.95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0" t="s">
        <v>130</v>
      </c>
      <c r="Z111" s="38" t="s">
        <v>18</v>
      </c>
      <c r="AA111" s="59">
        <v>58</v>
      </c>
      <c r="AB111" s="59">
        <v>58</v>
      </c>
      <c r="AC111" s="59">
        <v>58</v>
      </c>
      <c r="AD111" s="59">
        <f>SUM(AA111:AC111)</f>
        <v>174</v>
      </c>
      <c r="AE111" s="20">
        <v>2023</v>
      </c>
    </row>
    <row r="112" spans="1:31" ht="18.600000000000001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70" t="s">
        <v>131</v>
      </c>
      <c r="Z112" s="38" t="s">
        <v>18</v>
      </c>
      <c r="AA112" s="59">
        <v>54</v>
      </c>
      <c r="AB112" s="59">
        <v>54</v>
      </c>
      <c r="AC112" s="59">
        <v>54</v>
      </c>
      <c r="AD112" s="59">
        <f>SUM(AA112:AC112)</f>
        <v>162</v>
      </c>
      <c r="AE112" s="20">
        <v>2023</v>
      </c>
    </row>
    <row r="113" spans="1:31" ht="30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132</v>
      </c>
      <c r="Z113" s="38"/>
      <c r="AA113" s="59"/>
      <c r="AB113" s="59"/>
      <c r="AC113" s="59"/>
      <c r="AD113" s="59"/>
      <c r="AE113" s="20">
        <v>2023</v>
      </c>
    </row>
    <row r="114" spans="1:31" ht="19.95" customHeight="1" x14ac:dyDescent="0.3">
      <c r="A114" s="9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39" t="s">
        <v>127</v>
      </c>
      <c r="Z114" s="38" t="s">
        <v>17</v>
      </c>
      <c r="AA114" s="59">
        <v>1</v>
      </c>
      <c r="AB114" s="59">
        <v>1</v>
      </c>
      <c r="AC114" s="59">
        <v>1</v>
      </c>
      <c r="AD114" s="59">
        <f>SUM(AA114:AC114)</f>
        <v>3</v>
      </c>
      <c r="AE114" s="20">
        <v>2023</v>
      </c>
    </row>
    <row r="115" spans="1:31" s="54" customFormat="1" ht="31.5" customHeight="1" x14ac:dyDescent="0.3">
      <c r="A115" s="48">
        <v>0</v>
      </c>
      <c r="B115" s="48">
        <v>4</v>
      </c>
      <c r="C115" s="48">
        <v>7</v>
      </c>
      <c r="D115" s="48">
        <v>0</v>
      </c>
      <c r="E115" s="48">
        <v>7</v>
      </c>
      <c r="F115" s="48">
        <v>0</v>
      </c>
      <c r="G115" s="48">
        <v>3</v>
      </c>
      <c r="H115" s="48">
        <v>0</v>
      </c>
      <c r="I115" s="48">
        <v>1</v>
      </c>
      <c r="J115" s="48">
        <v>3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9"/>
      <c r="S115" s="49"/>
      <c r="T115" s="49"/>
      <c r="U115" s="49"/>
      <c r="V115" s="49"/>
      <c r="W115" s="49"/>
      <c r="X115" s="49"/>
      <c r="Y115" s="55" t="s">
        <v>20</v>
      </c>
      <c r="Z115" s="51" t="s">
        <v>16</v>
      </c>
      <c r="AA115" s="62">
        <f>AA116+AA133</f>
        <v>18530.045000000002</v>
      </c>
      <c r="AB115" s="62">
        <f>AB116+AB133</f>
        <v>15646.2</v>
      </c>
      <c r="AC115" s="62">
        <f t="shared" ref="AC115" si="25">AC116+AC133</f>
        <v>15146.2</v>
      </c>
      <c r="AD115" s="62">
        <f t="shared" si="17"/>
        <v>49322.445000000007</v>
      </c>
      <c r="AE115" s="63">
        <v>2023</v>
      </c>
    </row>
    <row r="116" spans="1:31" ht="16.95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7" t="s">
        <v>97</v>
      </c>
      <c r="Z116" s="38" t="s">
        <v>16</v>
      </c>
      <c r="AA116" s="61">
        <f>AA123+AA129+AA131</f>
        <v>17610.045000000002</v>
      </c>
      <c r="AB116" s="61">
        <f>AB123+AB129+AB131</f>
        <v>14726.2</v>
      </c>
      <c r="AC116" s="61">
        <f t="shared" ref="AC116" si="26">AC123+AC129+AC131</f>
        <v>14226.2</v>
      </c>
      <c r="AD116" s="61">
        <f t="shared" si="17"/>
        <v>46562.445000000007</v>
      </c>
      <c r="AE116" s="60">
        <v>2023</v>
      </c>
    </row>
    <row r="117" spans="1:31" ht="32.4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39" t="s">
        <v>98</v>
      </c>
      <c r="Z117" s="38" t="s">
        <v>17</v>
      </c>
      <c r="AA117" s="59">
        <v>85</v>
      </c>
      <c r="AB117" s="59">
        <v>85</v>
      </c>
      <c r="AC117" s="59">
        <v>85</v>
      </c>
      <c r="AD117" s="59">
        <f>AC117</f>
        <v>85</v>
      </c>
      <c r="AE117" s="60">
        <v>2023</v>
      </c>
    </row>
    <row r="118" spans="1:31" ht="43.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7" t="s">
        <v>99</v>
      </c>
      <c r="Z118" s="38" t="s">
        <v>17</v>
      </c>
      <c r="AA118" s="10">
        <v>45</v>
      </c>
      <c r="AB118" s="10">
        <v>45</v>
      </c>
      <c r="AC118" s="10">
        <v>45</v>
      </c>
      <c r="AD118" s="10">
        <f t="shared" ref="AD118:AD122" si="27">AC118</f>
        <v>45</v>
      </c>
      <c r="AE118" s="60">
        <v>2023</v>
      </c>
    </row>
    <row r="119" spans="1:31" ht="30" customHeight="1" x14ac:dyDescent="0.3">
      <c r="A119" s="9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37" t="s">
        <v>100</v>
      </c>
      <c r="Z119" s="38" t="s">
        <v>17</v>
      </c>
      <c r="AA119" s="10">
        <v>55</v>
      </c>
      <c r="AB119" s="10">
        <v>55</v>
      </c>
      <c r="AC119" s="10">
        <v>55</v>
      </c>
      <c r="AD119" s="10">
        <f t="shared" si="27"/>
        <v>55</v>
      </c>
      <c r="AE119" s="60">
        <v>2023</v>
      </c>
    </row>
    <row r="120" spans="1:31" ht="33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46" t="s">
        <v>101</v>
      </c>
      <c r="Z120" s="38"/>
      <c r="AA120" s="10"/>
      <c r="AB120" s="10"/>
      <c r="AC120" s="10"/>
      <c r="AD120" s="10"/>
      <c r="AE120" s="60">
        <v>2023</v>
      </c>
    </row>
    <row r="121" spans="1:31" ht="46.5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41" t="s">
        <v>102</v>
      </c>
      <c r="Z121" s="38" t="s">
        <v>17</v>
      </c>
      <c r="AA121" s="10">
        <v>20</v>
      </c>
      <c r="AB121" s="10">
        <v>20</v>
      </c>
      <c r="AC121" s="10">
        <v>20</v>
      </c>
      <c r="AD121" s="10">
        <f t="shared" si="27"/>
        <v>20</v>
      </c>
      <c r="AE121" s="60">
        <v>2023</v>
      </c>
    </row>
    <row r="122" spans="1:31" ht="32.2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103</v>
      </c>
      <c r="Z122" s="38" t="s">
        <v>17</v>
      </c>
      <c r="AA122" s="10">
        <v>95</v>
      </c>
      <c r="AB122" s="10">
        <v>95</v>
      </c>
      <c r="AC122" s="10">
        <v>95</v>
      </c>
      <c r="AD122" s="10">
        <f t="shared" si="27"/>
        <v>95</v>
      </c>
      <c r="AE122" s="60">
        <v>2023</v>
      </c>
    </row>
    <row r="123" spans="1:31" ht="17.399999999999999" customHeight="1" x14ac:dyDescent="0.3">
      <c r="A123" s="9">
        <v>0</v>
      </c>
      <c r="B123" s="9">
        <v>4</v>
      </c>
      <c r="C123" s="9">
        <v>7</v>
      </c>
      <c r="D123" s="9">
        <v>0</v>
      </c>
      <c r="E123" s="9">
        <v>7</v>
      </c>
      <c r="F123" s="9">
        <v>0</v>
      </c>
      <c r="G123" s="9">
        <v>3</v>
      </c>
      <c r="H123" s="9">
        <v>0</v>
      </c>
      <c r="I123" s="9">
        <v>1</v>
      </c>
      <c r="J123" s="9">
        <v>3</v>
      </c>
      <c r="K123" s="9">
        <v>0</v>
      </c>
      <c r="L123" s="9">
        <v>1</v>
      </c>
      <c r="M123" s="9">
        <v>2</v>
      </c>
      <c r="N123" s="9">
        <v>0</v>
      </c>
      <c r="O123" s="9">
        <v>0</v>
      </c>
      <c r="P123" s="9">
        <v>2</v>
      </c>
      <c r="Q123" s="9" t="s">
        <v>19</v>
      </c>
      <c r="R123" s="8"/>
      <c r="S123" s="8"/>
      <c r="T123" s="8"/>
      <c r="U123" s="8"/>
      <c r="V123" s="8"/>
      <c r="W123" s="8"/>
      <c r="X123" s="8"/>
      <c r="Y123" s="37" t="s">
        <v>104</v>
      </c>
      <c r="Z123" s="38" t="s">
        <v>16</v>
      </c>
      <c r="AA123" s="19">
        <f>16018.7+637.2+539.6</f>
        <v>17195.5</v>
      </c>
      <c r="AB123" s="19">
        <v>14311.7</v>
      </c>
      <c r="AC123" s="19">
        <v>13811.7</v>
      </c>
      <c r="AD123" s="19">
        <f t="shared" si="17"/>
        <v>45318.9</v>
      </c>
      <c r="AE123" s="60">
        <v>2023</v>
      </c>
    </row>
    <row r="124" spans="1:31" ht="65.25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65" t="s">
        <v>144</v>
      </c>
      <c r="Z124" s="38" t="s">
        <v>17</v>
      </c>
      <c r="AA124" s="10">
        <f>AA123/AA17*100</f>
        <v>7.3968485265611505</v>
      </c>
      <c r="AB124" s="10">
        <f t="shared" ref="AB124:AC124" si="28">AB123/AB17*100</f>
        <v>7.109580847842242</v>
      </c>
      <c r="AC124" s="10">
        <f t="shared" si="28"/>
        <v>7.0303433195017364</v>
      </c>
      <c r="AD124" s="10">
        <f>AC124</f>
        <v>7.0303433195017364</v>
      </c>
      <c r="AE124" s="60">
        <v>2023</v>
      </c>
    </row>
    <row r="125" spans="1:31" ht="7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67" t="s">
        <v>147</v>
      </c>
      <c r="Z125" s="68" t="s">
        <v>17</v>
      </c>
      <c r="AA125" s="69">
        <f>95/AA17*100</f>
        <v>4.0865378152616053E-2</v>
      </c>
      <c r="AB125" s="69">
        <f>31/AB17*100</f>
        <v>1.5399778243193295E-2</v>
      </c>
      <c r="AC125" s="69">
        <f>31/AC17*100</f>
        <v>1.5779422004862095E-2</v>
      </c>
      <c r="AD125" s="66">
        <f t="shared" ref="AD125:AD128" si="29">AC125</f>
        <v>1.5779422004862095E-2</v>
      </c>
      <c r="AE125" s="60">
        <v>2023</v>
      </c>
    </row>
    <row r="126" spans="1:31" ht="36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105</v>
      </c>
      <c r="Z126" s="38" t="s">
        <v>16</v>
      </c>
      <c r="AA126" s="64">
        <v>31.347999999999999</v>
      </c>
      <c r="AB126" s="64">
        <v>30.171299999999999</v>
      </c>
      <c r="AC126" s="64">
        <v>30.171299999999999</v>
      </c>
      <c r="AD126" s="64">
        <f t="shared" si="29"/>
        <v>30.171299999999999</v>
      </c>
      <c r="AE126" s="60">
        <v>2023</v>
      </c>
    </row>
    <row r="127" spans="1:31" ht="34.5" customHeight="1" x14ac:dyDescent="0.3">
      <c r="A127" s="9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7" t="s">
        <v>106</v>
      </c>
      <c r="Z127" s="38"/>
      <c r="AA127" s="10"/>
      <c r="AB127" s="10"/>
      <c r="AC127" s="10"/>
      <c r="AD127" s="10"/>
      <c r="AE127" s="60">
        <v>2023</v>
      </c>
    </row>
    <row r="128" spans="1:31" ht="51.7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37" t="s">
        <v>107</v>
      </c>
      <c r="Z128" s="38" t="s">
        <v>17</v>
      </c>
      <c r="AA128" s="10">
        <v>100</v>
      </c>
      <c r="AB128" s="10">
        <v>100</v>
      </c>
      <c r="AC128" s="10">
        <v>100</v>
      </c>
      <c r="AD128" s="10">
        <f t="shared" si="29"/>
        <v>100</v>
      </c>
      <c r="AE128" s="60">
        <v>2023</v>
      </c>
    </row>
    <row r="129" spans="1:31" ht="31.5" customHeight="1" x14ac:dyDescent="0.3">
      <c r="A129" s="9">
        <v>0</v>
      </c>
      <c r="B129" s="9">
        <v>4</v>
      </c>
      <c r="C129" s="9">
        <v>7</v>
      </c>
      <c r="D129" s="9">
        <v>0</v>
      </c>
      <c r="E129" s="9">
        <v>7</v>
      </c>
      <c r="F129" s="9">
        <v>0</v>
      </c>
      <c r="G129" s="9">
        <v>3</v>
      </c>
      <c r="H129" s="9">
        <v>0</v>
      </c>
      <c r="I129" s="9">
        <v>1</v>
      </c>
      <c r="J129" s="9">
        <v>3</v>
      </c>
      <c r="K129" s="9">
        <v>0</v>
      </c>
      <c r="L129" s="9">
        <v>1</v>
      </c>
      <c r="M129" s="9">
        <v>1</v>
      </c>
      <c r="N129" s="9">
        <v>0</v>
      </c>
      <c r="O129" s="9">
        <v>6</v>
      </c>
      <c r="P129" s="9">
        <v>9</v>
      </c>
      <c r="Q129" s="9" t="s">
        <v>19</v>
      </c>
      <c r="R129" s="8"/>
      <c r="S129" s="8"/>
      <c r="T129" s="8"/>
      <c r="U129" s="8"/>
      <c r="V129" s="8"/>
      <c r="W129" s="8"/>
      <c r="X129" s="8"/>
      <c r="Y129" s="37" t="s">
        <v>108</v>
      </c>
      <c r="Z129" s="38" t="s">
        <v>16</v>
      </c>
      <c r="AA129" s="19">
        <v>410.4</v>
      </c>
      <c r="AB129" s="19">
        <v>410.4</v>
      </c>
      <c r="AC129" s="19">
        <v>410.4</v>
      </c>
      <c r="AD129" s="19">
        <f t="shared" ref="AD129" si="30">AA129+AB129+AC129</f>
        <v>1231.1999999999998</v>
      </c>
      <c r="AE129" s="60">
        <v>2023</v>
      </c>
    </row>
    <row r="130" spans="1:31" ht="65.25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65" t="s">
        <v>109</v>
      </c>
      <c r="Z130" s="38" t="s">
        <v>17</v>
      </c>
      <c r="AA130" s="10">
        <v>99</v>
      </c>
      <c r="AB130" s="10">
        <v>99</v>
      </c>
      <c r="AC130" s="10">
        <v>99</v>
      </c>
      <c r="AD130" s="10">
        <f>AC130</f>
        <v>99</v>
      </c>
      <c r="AE130" s="60">
        <v>2023</v>
      </c>
    </row>
    <row r="131" spans="1:31" ht="31.5" customHeight="1" x14ac:dyDescent="0.3">
      <c r="A131" s="9">
        <v>0</v>
      </c>
      <c r="B131" s="9">
        <v>4</v>
      </c>
      <c r="C131" s="9">
        <v>7</v>
      </c>
      <c r="D131" s="9">
        <v>0</v>
      </c>
      <c r="E131" s="9">
        <v>7</v>
      </c>
      <c r="F131" s="9">
        <v>0</v>
      </c>
      <c r="G131" s="9">
        <v>3</v>
      </c>
      <c r="H131" s="9">
        <v>0</v>
      </c>
      <c r="I131" s="9">
        <v>1</v>
      </c>
      <c r="J131" s="9">
        <v>3</v>
      </c>
      <c r="K131" s="9">
        <v>0</v>
      </c>
      <c r="L131" s="9">
        <v>1</v>
      </c>
      <c r="M131" s="9" t="s">
        <v>23</v>
      </c>
      <c r="N131" s="9">
        <v>0</v>
      </c>
      <c r="O131" s="9">
        <v>6</v>
      </c>
      <c r="P131" s="9">
        <v>9</v>
      </c>
      <c r="Q131" s="9" t="s">
        <v>19</v>
      </c>
      <c r="R131" s="8"/>
      <c r="S131" s="8"/>
      <c r="T131" s="8"/>
      <c r="U131" s="8"/>
      <c r="V131" s="8"/>
      <c r="W131" s="8"/>
      <c r="X131" s="8"/>
      <c r="Y131" s="37" t="s">
        <v>110</v>
      </c>
      <c r="Z131" s="38" t="s">
        <v>16</v>
      </c>
      <c r="AA131" s="19">
        <v>4.1449999999999996</v>
      </c>
      <c r="AB131" s="19">
        <v>4.0999999999999996</v>
      </c>
      <c r="AC131" s="19">
        <v>4.0999999999999996</v>
      </c>
      <c r="AD131" s="19">
        <f t="shared" ref="AD131" si="31">AA131+AB131+AC131</f>
        <v>12.344999999999999</v>
      </c>
      <c r="AE131" s="60">
        <v>2023</v>
      </c>
    </row>
    <row r="132" spans="1:31" ht="79.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65" t="s">
        <v>145</v>
      </c>
      <c r="Z132" s="38" t="s">
        <v>17</v>
      </c>
      <c r="AA132" s="10">
        <f>(AA129+AA131)/AA17*100</f>
        <v>0.17832145459238127</v>
      </c>
      <c r="AB132" s="10">
        <f t="shared" ref="AB132:AC132" si="32">(AB129+AB131)/AB17*100</f>
        <v>0.20590993812269745</v>
      </c>
      <c r="AC132" s="10">
        <f t="shared" si="32"/>
        <v>0.21098614261339804</v>
      </c>
      <c r="AD132" s="66">
        <f>AC132</f>
        <v>0.21098614261339804</v>
      </c>
      <c r="AE132" s="60">
        <v>2023</v>
      </c>
    </row>
    <row r="133" spans="1:31" ht="33" customHeight="1" x14ac:dyDescent="0.3">
      <c r="A133" s="9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37" t="s">
        <v>111</v>
      </c>
      <c r="Z133" s="38" t="s">
        <v>16</v>
      </c>
      <c r="AA133" s="19">
        <f>AA138+AA141+AA143</f>
        <v>920</v>
      </c>
      <c r="AB133" s="19">
        <f>AB138+AB141+AB143</f>
        <v>920</v>
      </c>
      <c r="AC133" s="19">
        <f t="shared" ref="AC133" si="33">AC138+AC141+AC143</f>
        <v>920</v>
      </c>
      <c r="AD133" s="19">
        <f t="shared" si="17"/>
        <v>2760</v>
      </c>
      <c r="AE133" s="60">
        <v>2023</v>
      </c>
    </row>
    <row r="134" spans="1:31" ht="32.4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37" t="s">
        <v>112</v>
      </c>
      <c r="Z134" s="38" t="s">
        <v>17</v>
      </c>
      <c r="AA134" s="10">
        <v>38</v>
      </c>
      <c r="AB134" s="10">
        <v>38</v>
      </c>
      <c r="AC134" s="10">
        <v>38</v>
      </c>
      <c r="AD134" s="10">
        <f>AC134</f>
        <v>38</v>
      </c>
      <c r="AE134" s="60">
        <v>2023</v>
      </c>
    </row>
    <row r="135" spans="1:31" ht="76.5" customHeight="1" x14ac:dyDescent="0.3">
      <c r="A135" s="9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7" t="s">
        <v>153</v>
      </c>
      <c r="Z135" s="38" t="s">
        <v>17</v>
      </c>
      <c r="AA135" s="10">
        <f>AA133/AA17*100</f>
        <v>0.39574892526743966</v>
      </c>
      <c r="AB135" s="10">
        <f t="shared" ref="AB135:AC135" si="34">AB133/AB17*100</f>
        <v>0.45702567689476875</v>
      </c>
      <c r="AC135" s="10">
        <f t="shared" si="34"/>
        <v>0.46829252401526217</v>
      </c>
      <c r="AD135" s="10">
        <f t="shared" ref="AD135:AD137" si="35">AC135</f>
        <v>0.46829252401526217</v>
      </c>
      <c r="AE135" s="60">
        <v>2023</v>
      </c>
    </row>
    <row r="136" spans="1:31" ht="23.4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41" t="s">
        <v>113</v>
      </c>
      <c r="Z136" s="38"/>
      <c r="AA136" s="10"/>
      <c r="AB136" s="10"/>
      <c r="AC136" s="10"/>
      <c r="AD136" s="10"/>
      <c r="AE136" s="60">
        <v>2023</v>
      </c>
    </row>
    <row r="137" spans="1:31" ht="36.75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114</v>
      </c>
      <c r="Z137" s="38" t="s">
        <v>17</v>
      </c>
      <c r="AA137" s="10">
        <v>50</v>
      </c>
      <c r="AB137" s="10">
        <v>100</v>
      </c>
      <c r="AC137" s="10">
        <v>100</v>
      </c>
      <c r="AD137" s="10">
        <f t="shared" si="35"/>
        <v>100</v>
      </c>
      <c r="AE137" s="60">
        <v>2023</v>
      </c>
    </row>
    <row r="138" spans="1:31" ht="33" customHeight="1" x14ac:dyDescent="0.3">
      <c r="A138" s="9">
        <v>0</v>
      </c>
      <c r="B138" s="9">
        <v>4</v>
      </c>
      <c r="C138" s="9">
        <v>7</v>
      </c>
      <c r="D138" s="9">
        <v>0</v>
      </c>
      <c r="E138" s="9">
        <v>7</v>
      </c>
      <c r="F138" s="9">
        <v>0</v>
      </c>
      <c r="G138" s="9">
        <v>3</v>
      </c>
      <c r="H138" s="9">
        <v>0</v>
      </c>
      <c r="I138" s="9">
        <v>1</v>
      </c>
      <c r="J138" s="9">
        <v>3</v>
      </c>
      <c r="K138" s="9">
        <v>0</v>
      </c>
      <c r="L138" s="9">
        <v>2</v>
      </c>
      <c r="M138" s="9">
        <v>2</v>
      </c>
      <c r="N138" s="9">
        <v>0</v>
      </c>
      <c r="O138" s="9">
        <v>0</v>
      </c>
      <c r="P138" s="9">
        <v>2</v>
      </c>
      <c r="Q138" s="9" t="s">
        <v>19</v>
      </c>
      <c r="R138" s="8"/>
      <c r="S138" s="8"/>
      <c r="T138" s="8"/>
      <c r="U138" s="8"/>
      <c r="V138" s="8"/>
      <c r="W138" s="8"/>
      <c r="X138" s="8"/>
      <c r="Y138" s="37" t="s">
        <v>115</v>
      </c>
      <c r="Z138" s="38" t="s">
        <v>16</v>
      </c>
      <c r="AA138" s="19">
        <v>20</v>
      </c>
      <c r="AB138" s="19">
        <v>20</v>
      </c>
      <c r="AC138" s="19">
        <v>20</v>
      </c>
      <c r="AD138" s="19">
        <f t="shared" si="17"/>
        <v>60</v>
      </c>
      <c r="AE138" s="60">
        <v>2023</v>
      </c>
    </row>
    <row r="139" spans="1:31" ht="30.7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116</v>
      </c>
      <c r="Z139" s="38" t="s">
        <v>17</v>
      </c>
      <c r="AA139" s="10">
        <v>8</v>
      </c>
      <c r="AB139" s="10">
        <v>8</v>
      </c>
      <c r="AC139" s="10">
        <v>8</v>
      </c>
      <c r="AD139" s="10">
        <f>AC139</f>
        <v>8</v>
      </c>
      <c r="AE139" s="60">
        <v>2023</v>
      </c>
    </row>
    <row r="140" spans="1:31" ht="30.75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9" t="s">
        <v>117</v>
      </c>
      <c r="Z140" s="38" t="s">
        <v>17</v>
      </c>
      <c r="AA140" s="10">
        <v>6</v>
      </c>
      <c r="AB140" s="10">
        <v>6</v>
      </c>
      <c r="AC140" s="10">
        <v>6</v>
      </c>
      <c r="AD140" s="10">
        <f>AC140</f>
        <v>6</v>
      </c>
      <c r="AE140" s="60">
        <v>2023</v>
      </c>
    </row>
    <row r="141" spans="1:31" ht="33" customHeight="1" x14ac:dyDescent="0.3">
      <c r="A141" s="9">
        <v>0</v>
      </c>
      <c r="B141" s="9">
        <v>4</v>
      </c>
      <c r="C141" s="9">
        <v>7</v>
      </c>
      <c r="D141" s="9">
        <v>0</v>
      </c>
      <c r="E141" s="9">
        <v>7</v>
      </c>
      <c r="F141" s="9">
        <v>0</v>
      </c>
      <c r="G141" s="9">
        <v>7</v>
      </c>
      <c r="H141" s="9">
        <v>0</v>
      </c>
      <c r="I141" s="9">
        <v>1</v>
      </c>
      <c r="J141" s="9">
        <v>3</v>
      </c>
      <c r="K141" s="9">
        <v>0</v>
      </c>
      <c r="L141" s="9">
        <v>2</v>
      </c>
      <c r="M141" s="9" t="s">
        <v>23</v>
      </c>
      <c r="N141" s="9">
        <v>0</v>
      </c>
      <c r="O141" s="9">
        <v>2</v>
      </c>
      <c r="P141" s="9">
        <v>4</v>
      </c>
      <c r="Q141" s="9" t="s">
        <v>19</v>
      </c>
      <c r="R141" s="8"/>
      <c r="S141" s="8"/>
      <c r="T141" s="8"/>
      <c r="U141" s="8"/>
      <c r="V141" s="8"/>
      <c r="W141" s="8"/>
      <c r="X141" s="8"/>
      <c r="Y141" s="37" t="s">
        <v>118</v>
      </c>
      <c r="Z141" s="38" t="s">
        <v>16</v>
      </c>
      <c r="AA141" s="19">
        <v>550</v>
      </c>
      <c r="AB141" s="19">
        <v>550</v>
      </c>
      <c r="AC141" s="19">
        <v>550</v>
      </c>
      <c r="AD141" s="19">
        <f t="shared" si="17"/>
        <v>1650</v>
      </c>
      <c r="AE141" s="60">
        <v>2023</v>
      </c>
    </row>
    <row r="142" spans="1:31" ht="75.75" customHeight="1" x14ac:dyDescent="0.3">
      <c r="A142" s="9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7" t="s">
        <v>146</v>
      </c>
      <c r="Z142" s="38" t="s">
        <v>17</v>
      </c>
      <c r="AA142" s="10">
        <f>AA141/AA17*100</f>
        <v>0.23658903140988241</v>
      </c>
      <c r="AB142" s="10">
        <f t="shared" ref="AB142:AC142" si="36">AB141/AB17*100</f>
        <v>0.27322187205665527</v>
      </c>
      <c r="AC142" s="10">
        <f t="shared" si="36"/>
        <v>0.2799574871830372</v>
      </c>
      <c r="AD142" s="10">
        <f>AC142</f>
        <v>0.2799574871830372</v>
      </c>
      <c r="AE142" s="60">
        <v>2023</v>
      </c>
    </row>
    <row r="143" spans="1:31" ht="32.25" customHeight="1" x14ac:dyDescent="0.3">
      <c r="A143" s="9">
        <v>0</v>
      </c>
      <c r="B143" s="9">
        <v>4</v>
      </c>
      <c r="C143" s="9">
        <v>7</v>
      </c>
      <c r="D143" s="9">
        <v>0</v>
      </c>
      <c r="E143" s="9">
        <v>7</v>
      </c>
      <c r="F143" s="9">
        <v>0</v>
      </c>
      <c r="G143" s="9">
        <v>7</v>
      </c>
      <c r="H143" s="9">
        <v>0</v>
      </c>
      <c r="I143" s="9">
        <v>1</v>
      </c>
      <c r="J143" s="9">
        <v>3</v>
      </c>
      <c r="K143" s="9">
        <v>0</v>
      </c>
      <c r="L143" s="9">
        <v>2</v>
      </c>
      <c r="M143" s="9">
        <v>1</v>
      </c>
      <c r="N143" s="9">
        <v>0</v>
      </c>
      <c r="O143" s="9">
        <v>2</v>
      </c>
      <c r="P143" s="9">
        <v>4</v>
      </c>
      <c r="Q143" s="9">
        <v>0</v>
      </c>
      <c r="R143" s="8"/>
      <c r="S143" s="8"/>
      <c r="T143" s="8"/>
      <c r="U143" s="8"/>
      <c r="V143" s="8"/>
      <c r="W143" s="8"/>
      <c r="X143" s="8"/>
      <c r="Y143" s="37" t="s">
        <v>119</v>
      </c>
      <c r="Z143" s="38" t="s">
        <v>16</v>
      </c>
      <c r="AA143" s="19">
        <v>350</v>
      </c>
      <c r="AB143" s="19">
        <v>350</v>
      </c>
      <c r="AC143" s="19">
        <v>350</v>
      </c>
      <c r="AD143" s="19">
        <f t="shared" si="17"/>
        <v>1050</v>
      </c>
      <c r="AE143" s="60">
        <v>2023</v>
      </c>
    </row>
    <row r="144" spans="1:31" ht="50.2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7" t="s">
        <v>120</v>
      </c>
      <c r="Z144" s="38" t="s">
        <v>17</v>
      </c>
      <c r="AA144" s="10">
        <f>AA143/AA141*100</f>
        <v>63.636363636363633</v>
      </c>
      <c r="AB144" s="10">
        <f t="shared" ref="AB144:AC144" si="37">AB143/AB141*100</f>
        <v>63.636363636363633</v>
      </c>
      <c r="AC144" s="10">
        <f t="shared" si="37"/>
        <v>63.636363636363633</v>
      </c>
      <c r="AD144" s="10">
        <f>AC144</f>
        <v>63.636363636363633</v>
      </c>
      <c r="AE144" s="60">
        <v>2023</v>
      </c>
    </row>
    <row r="145" spans="1:31" s="54" customFormat="1" ht="17.25" customHeight="1" x14ac:dyDescent="0.3">
      <c r="A145" s="48">
        <v>0</v>
      </c>
      <c r="B145" s="48">
        <v>4</v>
      </c>
      <c r="C145" s="48">
        <v>7</v>
      </c>
      <c r="D145" s="48">
        <v>0</v>
      </c>
      <c r="E145" s="48">
        <v>7</v>
      </c>
      <c r="F145" s="48">
        <v>0</v>
      </c>
      <c r="G145" s="48">
        <v>9</v>
      </c>
      <c r="H145" s="48">
        <v>0</v>
      </c>
      <c r="I145" s="48">
        <v>1</v>
      </c>
      <c r="J145" s="48">
        <v>9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9"/>
      <c r="S145" s="49"/>
      <c r="T145" s="49"/>
      <c r="U145" s="49"/>
      <c r="V145" s="49"/>
      <c r="W145" s="49"/>
      <c r="X145" s="49"/>
      <c r="Y145" s="55" t="s">
        <v>21</v>
      </c>
      <c r="Z145" s="51" t="s">
        <v>16</v>
      </c>
      <c r="AA145" s="52">
        <f>AA146</f>
        <v>9138.5</v>
      </c>
      <c r="AB145" s="52">
        <f t="shared" ref="AB145:AC146" si="38">AB146</f>
        <v>9138.5</v>
      </c>
      <c r="AC145" s="52">
        <f t="shared" si="38"/>
        <v>9138.5</v>
      </c>
      <c r="AD145" s="52">
        <f t="shared" si="17"/>
        <v>27415.5</v>
      </c>
      <c r="AE145" s="53">
        <v>2023</v>
      </c>
    </row>
    <row r="146" spans="1:31" ht="20.399999999999999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121</v>
      </c>
      <c r="Z146" s="38" t="s">
        <v>16</v>
      </c>
      <c r="AA146" s="19">
        <f>AA147</f>
        <v>9138.5</v>
      </c>
      <c r="AB146" s="19">
        <f t="shared" si="38"/>
        <v>9138.5</v>
      </c>
      <c r="AC146" s="19">
        <f t="shared" si="38"/>
        <v>9138.5</v>
      </c>
      <c r="AD146" s="19">
        <f t="shared" si="17"/>
        <v>27415.5</v>
      </c>
      <c r="AE146" s="2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9</v>
      </c>
      <c r="H147" s="9">
        <v>0</v>
      </c>
      <c r="I147" s="9">
        <v>1</v>
      </c>
      <c r="J147" s="9">
        <v>9</v>
      </c>
      <c r="K147" s="9">
        <v>0</v>
      </c>
      <c r="L147" s="9">
        <v>1</v>
      </c>
      <c r="M147" s="9">
        <v>2</v>
      </c>
      <c r="N147" s="9">
        <v>0</v>
      </c>
      <c r="O147" s="9">
        <v>0</v>
      </c>
      <c r="P147" s="9">
        <v>1</v>
      </c>
      <c r="Q147" s="9" t="s">
        <v>22</v>
      </c>
      <c r="R147" s="8"/>
      <c r="S147" s="8"/>
      <c r="T147" s="8"/>
      <c r="U147" s="8"/>
      <c r="V147" s="8"/>
      <c r="W147" s="8"/>
      <c r="X147" s="8"/>
      <c r="Y147" s="37" t="s">
        <v>122</v>
      </c>
      <c r="Z147" s="38" t="s">
        <v>16</v>
      </c>
      <c r="AA147" s="19">
        <v>9138.5</v>
      </c>
      <c r="AB147" s="19">
        <v>9138.5</v>
      </c>
      <c r="AC147" s="19">
        <v>9138.5</v>
      </c>
      <c r="AD147" s="19">
        <f t="shared" si="17"/>
        <v>27415.5</v>
      </c>
      <c r="AE147" s="20">
        <v>2023</v>
      </c>
    </row>
    <row r="150" spans="1:31" x14ac:dyDescent="0.3">
      <c r="AA150" s="13"/>
    </row>
    <row r="151" spans="1:31" x14ac:dyDescent="0.3">
      <c r="AA151" s="13"/>
    </row>
    <row r="152" spans="1:31" x14ac:dyDescent="0.3">
      <c r="AA152" s="13"/>
    </row>
    <row r="153" spans="1:31" x14ac:dyDescent="0.3">
      <c r="M153" s="58"/>
      <c r="Y153" s="56"/>
      <c r="Z153" s="57"/>
      <c r="AA153" s="13"/>
      <c r="AB153" s="57"/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</sheetData>
  <mergeCells count="18">
    <mergeCell ref="A9:AB9"/>
    <mergeCell ref="AD14:AE14"/>
    <mergeCell ref="A15:C15"/>
    <mergeCell ref="D15:E15"/>
    <mergeCell ref="F15:G15"/>
    <mergeCell ref="H15:Q15"/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2021-06-08T13:46:24Z</cp:lastPrinted>
  <dcterms:created xsi:type="dcterms:W3CDTF">2019-11-13T06:17:04Z</dcterms:created>
  <dcterms:modified xsi:type="dcterms:W3CDTF">2021-07-13T07:32:22Z</dcterms:modified>
</cp:coreProperties>
</file>